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CONTRATOS 2020" sheetId="1" r:id="rId1"/>
    <sheet name="PRESTACION DE SERVICIOS " sheetId="2" r:id="rId2"/>
    <sheet name="MUNICIPIOS 2020" sheetId="3" r:id="rId3"/>
    <sheet name="CARTERA MUNICIPIOS" sheetId="4" r:id="rId4"/>
    <sheet name="INFORME GERENCIA" sheetId="5" r:id="rId5"/>
  </sheets>
  <definedNames/>
  <calcPr fullCalcOnLoad="1"/>
</workbook>
</file>

<file path=xl/comments3.xml><?xml version="1.0" encoding="utf-8"?>
<comments xmlns="http://schemas.openxmlformats.org/spreadsheetml/2006/main">
  <authors>
    <author>USUARIO</author>
  </authors>
  <commentList>
    <comment ref="I154" authorId="0">
      <text>
        <r>
          <rPr>
            <b/>
            <sz val="9"/>
            <rFont val="Tahoma"/>
            <family val="2"/>
          </rPr>
          <t>USUARIO:</t>
        </r>
        <r>
          <rPr>
            <sz val="9"/>
            <rFont val="Tahoma"/>
            <family val="2"/>
          </rPr>
          <t xml:space="preserve">
</t>
        </r>
      </text>
    </comment>
    <comment ref="I65" authorId="0">
      <text>
        <r>
          <rPr>
            <b/>
            <sz val="9"/>
            <rFont val="Tahoma"/>
            <family val="2"/>
          </rPr>
          <t>USUARIO:</t>
        </r>
        <r>
          <rPr>
            <sz val="9"/>
            <rFont val="Tahoma"/>
            <family val="2"/>
          </rPr>
          <t xml:space="preserve">
</t>
        </r>
      </text>
    </comment>
  </commentList>
</comments>
</file>

<file path=xl/sharedStrings.xml><?xml version="1.0" encoding="utf-8"?>
<sst xmlns="http://schemas.openxmlformats.org/spreadsheetml/2006/main" count="1686" uniqueCount="740">
  <si>
    <t>Objeto</t>
  </si>
  <si>
    <t>Plazo</t>
  </si>
  <si>
    <t>valor</t>
  </si>
  <si>
    <t>fecha de firma</t>
  </si>
  <si>
    <t>MODALIDAD</t>
  </si>
  <si>
    <t>item</t>
  </si>
  <si>
    <t xml:space="preserve">No. Contrato </t>
  </si>
  <si>
    <t xml:space="preserve">MUNICIPIO </t>
  </si>
  <si>
    <t>NIT  MUNICIPIO</t>
  </si>
  <si>
    <t>CDP</t>
  </si>
  <si>
    <t>REGISTRO</t>
  </si>
  <si>
    <t>SUPERVISOR</t>
  </si>
  <si>
    <t>PENDIENTE</t>
  </si>
  <si>
    <t>ESCANEADOS</t>
  </si>
  <si>
    <t>PRORROGA</t>
  </si>
  <si>
    <t>ACTA LIQUIDACION</t>
  </si>
  <si>
    <t>VENCE</t>
  </si>
  <si>
    <t>ADICION</t>
  </si>
  <si>
    <t>VALOR ADICION</t>
  </si>
  <si>
    <t>FECHA DE FIRMA</t>
  </si>
  <si>
    <t>NOMBRE DE USUARIOS</t>
  </si>
  <si>
    <t>FALTA REGISTRO</t>
  </si>
  <si>
    <t xml:space="preserve"> </t>
  </si>
  <si>
    <t>RELACIÒN DE  CONTRATOS  CON LOS MUNICIPIOS Y BENEFICENCIA DE CUNDINAMARCA VIGENCIA 2020</t>
  </si>
  <si>
    <r>
      <t xml:space="preserve">Prestar los servicios de Protección Social Integral que se ofrecen en los Centros de protección  de la Beneficencia de Cundinamarca a los usuarios procedentes del Municipio de  </t>
    </r>
    <r>
      <rPr>
        <b/>
        <i/>
        <sz val="11"/>
        <color indexed="8"/>
        <rFont val="Arial"/>
        <family val="2"/>
      </rPr>
      <t>TIBACUY</t>
    </r>
  </si>
  <si>
    <t>11 MESES Y 18 DIAS</t>
  </si>
  <si>
    <t>ENRO/14/2020</t>
  </si>
  <si>
    <r>
      <rPr>
        <b/>
        <sz val="11"/>
        <color indexed="10"/>
        <rFont val="Calibri"/>
        <family val="2"/>
      </rPr>
      <t xml:space="preserve">ADULTO MAYOR: </t>
    </r>
    <r>
      <rPr>
        <b/>
        <sz val="11"/>
        <color indexed="8"/>
        <rFont val="Calibri"/>
        <family val="2"/>
      </rPr>
      <t xml:space="preserve"> JOSE RAUL ORTIZ HERRERA, CLAUDIA VIVIANA BERNAL, CARLOS LOPEZ, WILSON JAVIER RAMOS MORENO</t>
    </r>
  </si>
  <si>
    <t>DICIEMBRE/31/2020</t>
  </si>
  <si>
    <t xml:space="preserve">SIMIJACA </t>
  </si>
  <si>
    <t>4 MESES Y 16 DIAS</t>
  </si>
  <si>
    <t>ENERO/16/2020</t>
  </si>
  <si>
    <t>MAYO/31/2020</t>
  </si>
  <si>
    <t>YACOPI</t>
  </si>
  <si>
    <t>4 MESES Y 22 DIAS</t>
  </si>
  <si>
    <t>ENERO/01/2020</t>
  </si>
  <si>
    <t>OK</t>
  </si>
  <si>
    <t>FUSAGASUGA</t>
  </si>
  <si>
    <t>4 MESES</t>
  </si>
  <si>
    <t>FALTA CDP Y REGISTRO</t>
  </si>
  <si>
    <t>YISEL MOLINA CHACON, GLADYS SOGAMOSO, MARIA DEL CARMEN TROMPEROS</t>
  </si>
  <si>
    <t>ARBELAEZ</t>
  </si>
  <si>
    <t>ENERO/20/2020</t>
  </si>
  <si>
    <t>UBAQUE</t>
  </si>
  <si>
    <t>ENERO/24/2020</t>
  </si>
  <si>
    <t>MAYO/23/2020</t>
  </si>
  <si>
    <t>BLACA INES POVEDA, LUIS ERNESTO SABOGAL SABOGAL, OSCAR WILMER MORENO NEIRA, MARGARITA HERNANDEZ LAVADO, RODRIGO TORRES CASSIANO, HERMELINDA LEON, LUZ MIREYA HERERA LADINO, ANA GRACIELA AGUAS HERNANDEZ, JOSE GABRIEL MORA MORA, LUZ MERY RINCON ARDILA, LUIS EVIDALIO RUIZ ARDILA</t>
  </si>
  <si>
    <t>ENERO/23/2020</t>
  </si>
  <si>
    <t>MAYO/22/2020</t>
  </si>
  <si>
    <t>FOSCA</t>
  </si>
  <si>
    <t>3 MESES Y 29 DIAS</t>
  </si>
  <si>
    <t>FEBRERO/03/2020</t>
  </si>
  <si>
    <t>QUETAME</t>
  </si>
  <si>
    <t>ENRO/31/2020</t>
  </si>
  <si>
    <t>MAYO/30/2020</t>
  </si>
  <si>
    <t>LUIS ADRIANO HERNANDEZ RIVEROS, CARMEN ELISA AVILA RINCON, MARIA CRUZ PARRADO, DORIS MARIELA ORTIZ ROJAS, ANA LOELIA QUEVEDO ORTIZ</t>
  </si>
  <si>
    <t>PARMENIO TORRES ESPITIA, SABARAIN GOMEZ SANCHEZ</t>
  </si>
  <si>
    <t>TOCAIMA</t>
  </si>
  <si>
    <t>3 MESES Y 27 DIAS</t>
  </si>
  <si>
    <t>ENERO/31/2020</t>
  </si>
  <si>
    <t>SUBACHOQUE</t>
  </si>
  <si>
    <t>JUNIO/4/2020</t>
  </si>
  <si>
    <t>EL ROSAL</t>
  </si>
  <si>
    <t>FEBRERO/05/2020</t>
  </si>
  <si>
    <r>
      <t xml:space="preserve">Prestar los servicios de Protección Social Integral que se ofrecen en los Centros de protección  de la Beneficencia de Cundinamarca a los usuarios procedentes del Municipio de  </t>
    </r>
    <r>
      <rPr>
        <b/>
        <i/>
        <sz val="11"/>
        <rFont val="Arial"/>
        <family val="2"/>
      </rPr>
      <t>SUBACHOQUE</t>
    </r>
  </si>
  <si>
    <t>ENRO/13/2020</t>
  </si>
  <si>
    <t>MAYO/12/2020</t>
  </si>
  <si>
    <t>GACHALA</t>
  </si>
  <si>
    <t>5 MESES</t>
  </si>
  <si>
    <t>FEBRERO/10/2020</t>
  </si>
  <si>
    <t>JULIO/09/2020</t>
  </si>
  <si>
    <t>TAUSA</t>
  </si>
  <si>
    <t>JUNIO/03/2020</t>
  </si>
  <si>
    <t>UTICA</t>
  </si>
  <si>
    <t>ENERO/10/2020</t>
  </si>
  <si>
    <t>FALATA REGISTRO</t>
  </si>
  <si>
    <t>MAYO/09/2020</t>
  </si>
  <si>
    <t xml:space="preserve">MARIELA HERNANDEZ, DIANA VICTORIA ORDOÑEZ MUÑOZ, NIDIA SOTO BUSTOS, ANGEL HERNANDEZ, FLORINDA ORDOÑEZ DE ROCHA, ROSA TULIA CONTRERAS SANCHEZ, LILIA MALDONADO MAHECHA, FANNY BRAVO MAHECHA, JOSEFINA MAHECHA TORO, MARIA VIRGINIOA MAHECHA GUERRERO, ALDA MARIA MURCIA, PEDR PABLO GUERRERO, HUMBERTO MAHECHA, FLORIAN RAMOS ORDOÑEZ </t>
  </si>
  <si>
    <r>
      <t xml:space="preserve">Prestar los servicios de Protección Social Integral que se ofrecen en los Centros de protección  de la Beneficencia de Cundinamarca a los usuarios procedentes del Municipio de  </t>
    </r>
    <r>
      <rPr>
        <b/>
        <i/>
        <sz val="11"/>
        <color indexed="8"/>
        <rFont val="Arial"/>
        <family val="2"/>
      </rPr>
      <t>SIMIJACA</t>
    </r>
  </si>
  <si>
    <r>
      <rPr>
        <b/>
        <sz val="11"/>
        <color indexed="10"/>
        <rFont val="Calibri"/>
        <family val="2"/>
      </rPr>
      <t>DISCAPACIDAD</t>
    </r>
    <r>
      <rPr>
        <b/>
        <sz val="11"/>
        <color indexed="8"/>
        <rFont val="Calibri"/>
        <family val="2"/>
      </rPr>
      <t xml:space="preserve">: GLADYS MARIN, MARIA YERSI PINILLA GONZALEZ, PABLO ALEJANDRO RAMOS CAÑON, </t>
    </r>
  </si>
  <si>
    <r>
      <t xml:space="preserve">Prestar los servicios de Protección Social Integral que se ofrecen en los Centros de protección  de la Beneficencia de Cundinamarca a los usuarios procedentes del Municipio de  </t>
    </r>
    <r>
      <rPr>
        <b/>
        <i/>
        <sz val="11"/>
        <color indexed="8"/>
        <rFont val="Arial"/>
        <family val="2"/>
      </rPr>
      <t>YACOPI</t>
    </r>
  </si>
  <si>
    <r>
      <t xml:space="preserve">Prestar los servicios de Protección Social Integral que se ofrecen en los Centros de protección  de la Beneficencia de Cundinamarca a los usuarios procedentes del Municipio de  </t>
    </r>
    <r>
      <rPr>
        <b/>
        <i/>
        <sz val="11"/>
        <color indexed="8"/>
        <rFont val="Arial"/>
        <family val="2"/>
      </rPr>
      <t>FUSAGASUGA</t>
    </r>
  </si>
  <si>
    <r>
      <t xml:space="preserve">Prestar los servicios de Protección Social Integral que se ofrecen en los Centros de protección  de la Beneficencia de Cundinamarca a los usuarios procedentes del Municipio de  </t>
    </r>
    <r>
      <rPr>
        <b/>
        <i/>
        <sz val="11"/>
        <color indexed="8"/>
        <rFont val="Arial"/>
        <family val="2"/>
      </rPr>
      <t>ARBELAEZ</t>
    </r>
  </si>
  <si>
    <r>
      <rPr>
        <b/>
        <sz val="11"/>
        <color indexed="10"/>
        <rFont val="Calibri"/>
        <family val="2"/>
      </rPr>
      <t>ADULTO MAYOR</t>
    </r>
    <r>
      <rPr>
        <b/>
        <sz val="11"/>
        <color indexed="8"/>
        <rFont val="Calibri"/>
        <family val="2"/>
      </rPr>
      <t>: BLANCA CECILIA CUBILLOS CUBILLOS, JOSE SERAFIN OLARTE, BERNARDO ANGEL,LUIS HERNANDO RODRIGUEZ, LUIS ENRRIQUE GUTIERREZ LOPEZ, ESTEBAN HERNANDEZ ROZO, JOSE ROMEL BONILLA,ASCENCION CASTELLANOS, JUAN DE JESUS CRUZ BELTRAN,MARIA OLGA AEDILA CRUZ ,JULIO CESAR HUERFANO MARTINEZ</t>
    </r>
  </si>
  <si>
    <r>
      <t xml:space="preserve">Prestar los servicios de Protección Social Integral que se ofrecen en los Centros de protección  de la Beneficencia de Cundinamarca a los usuarios procedentes del Municipio de  </t>
    </r>
    <r>
      <rPr>
        <b/>
        <i/>
        <sz val="11"/>
        <color indexed="8"/>
        <rFont val="Arial"/>
        <family val="2"/>
      </rPr>
      <t>UBAQUE</t>
    </r>
  </si>
  <si>
    <r>
      <t xml:space="preserve">Prestar los servicios de Protección Social Integral que se ofrecen en los Centros de protección  de la Beneficencia de Cundinamarca a los usuarios procedentes del Municipio de  </t>
    </r>
    <r>
      <rPr>
        <b/>
        <i/>
        <sz val="11"/>
        <color indexed="8"/>
        <rFont val="Arial"/>
        <family val="2"/>
      </rPr>
      <t>FOSCA</t>
    </r>
  </si>
  <si>
    <r>
      <rPr>
        <b/>
        <sz val="11"/>
        <color indexed="10"/>
        <rFont val="Calibri"/>
        <family val="2"/>
      </rPr>
      <t>ADULTO MAY</t>
    </r>
    <r>
      <rPr>
        <b/>
        <sz val="11"/>
        <color indexed="8"/>
        <rFont val="Calibri"/>
        <family val="2"/>
      </rPr>
      <t xml:space="preserve">OR: JOSE PARMENIO ACOSTA ZAMBRANO, JOSE GREGORIO BAQUERO, MIGUEL ANGEL REY GARZON, MARIA YENETH CASTRO CASTRO, FLORIA PRISCILA GARAY,  </t>
    </r>
    <r>
      <rPr>
        <b/>
        <sz val="11"/>
        <color indexed="10"/>
        <rFont val="Calibri"/>
        <family val="2"/>
      </rPr>
      <t>SALUD MENTAL</t>
    </r>
    <r>
      <rPr>
        <b/>
        <sz val="11"/>
        <color indexed="8"/>
        <rFont val="Calibri"/>
        <family val="2"/>
      </rPr>
      <t xml:space="preserve"> : GUILLERMO ALONSO BARBOSA, FABIO EUTACIO  CASTRO, MARIA CLEMENCIA GARAY</t>
    </r>
  </si>
  <si>
    <r>
      <t xml:space="preserve">Prestar los servicios de Protección Social Integral que se ofrecen en los Centros de protección  de la Beneficencia de Cundinamarca a los usuarios procedentes del Municipio de  </t>
    </r>
    <r>
      <rPr>
        <b/>
        <i/>
        <sz val="11"/>
        <color indexed="8"/>
        <rFont val="Arial"/>
        <family val="2"/>
      </rPr>
      <t>QUETAME</t>
    </r>
  </si>
  <si>
    <r>
      <t xml:space="preserve">Prestar los servicios de Protección Social Integral que se ofrecen en los Centros de protección  de la Beneficencia de Cundinamarca a los usuarios procedentes del Municipio de  </t>
    </r>
    <r>
      <rPr>
        <b/>
        <i/>
        <sz val="11"/>
        <color indexed="8"/>
        <rFont val="Arial"/>
        <family val="2"/>
      </rPr>
      <t>TOCAIMA</t>
    </r>
  </si>
  <si>
    <r>
      <t xml:space="preserve">Prestar los servicios de Protección Social Integral que se ofrecen en los Centros de protección  de la Beneficencia de Cundinamarca a los usuarios procedentes del Municipio de  </t>
    </r>
    <r>
      <rPr>
        <b/>
        <i/>
        <sz val="11"/>
        <color indexed="8"/>
        <rFont val="Arial"/>
        <family val="2"/>
      </rPr>
      <t>EL ROSAL</t>
    </r>
  </si>
  <si>
    <r>
      <rPr>
        <b/>
        <sz val="11"/>
        <color indexed="10"/>
        <rFont val="Calibri"/>
        <family val="2"/>
      </rPr>
      <t>ADULTO MAYOR</t>
    </r>
    <r>
      <rPr>
        <b/>
        <sz val="11"/>
        <color indexed="8"/>
        <rFont val="Calibri"/>
        <family val="2"/>
      </rPr>
      <t>:  ROSA MARIA CORREA, MIGUEL ANTONIO ESPINOSA GUERRERO, EDELMIRA ESPEJO RODRIGUEZ</t>
    </r>
  </si>
  <si>
    <r>
      <rPr>
        <b/>
        <sz val="11"/>
        <color indexed="10"/>
        <rFont val="Calibri"/>
        <family val="2"/>
      </rPr>
      <t>DISCAPACIDAD MENTAL</t>
    </r>
    <r>
      <rPr>
        <b/>
        <sz val="11"/>
        <color indexed="8"/>
        <rFont val="Calibri"/>
        <family val="2"/>
      </rPr>
      <t xml:space="preserve">: JOSE CRISANTO ENRIQUEZ PULIDO, MIGUEL ANTONIO ENRIQUEZ PULIDO, RICARDO NIETO DIAZ, </t>
    </r>
    <r>
      <rPr>
        <b/>
        <sz val="11"/>
        <color indexed="10"/>
        <rFont val="Calibri"/>
        <family val="2"/>
      </rPr>
      <t>ADULTO MAYOR</t>
    </r>
    <r>
      <rPr>
        <b/>
        <sz val="11"/>
        <color indexed="8"/>
        <rFont val="Calibri"/>
        <family val="2"/>
      </rPr>
      <t>: AGUSTIN GARCIA</t>
    </r>
  </si>
  <si>
    <r>
      <t xml:space="preserve">Prestar los servicios de Protección Social Integral que se ofrecen en los Centros de protección  de la Beneficencia de Cundinamarca a los usuarios procedentes del Municipio de  </t>
    </r>
    <r>
      <rPr>
        <b/>
        <i/>
        <sz val="11"/>
        <color indexed="8"/>
        <rFont val="Arial"/>
        <family val="2"/>
      </rPr>
      <t>GACHALA</t>
    </r>
  </si>
  <si>
    <r>
      <rPr>
        <b/>
        <sz val="11"/>
        <color indexed="10"/>
        <rFont val="Calibri"/>
        <family val="2"/>
      </rPr>
      <t>DISCAPACIDAD MENTAL</t>
    </r>
    <r>
      <rPr>
        <b/>
        <sz val="11"/>
        <rFont val="Calibri"/>
        <family val="2"/>
      </rPr>
      <t>: LUIS FERNANDO LEON, HEBERTH ROJAS VERGARA, ARISTOBULO URREGO URREGO</t>
    </r>
  </si>
  <si>
    <r>
      <t xml:space="preserve">Prestar los servicios de Protección Social Integral que se ofrecen en los Centros de protección  de la Beneficencia de Cundinamarca a los usuarios procedentes del Municipio de  </t>
    </r>
    <r>
      <rPr>
        <b/>
        <i/>
        <sz val="11"/>
        <color indexed="8"/>
        <rFont val="Arial"/>
        <family val="2"/>
      </rPr>
      <t>TAUSA</t>
    </r>
  </si>
  <si>
    <r>
      <t xml:space="preserve"> </t>
    </r>
    <r>
      <rPr>
        <b/>
        <sz val="11"/>
        <color indexed="10"/>
        <rFont val="Calibri"/>
        <family val="2"/>
      </rPr>
      <t>DISCAPACIDAD MENTA</t>
    </r>
    <r>
      <rPr>
        <b/>
        <sz val="11"/>
        <rFont val="Calibri"/>
        <family val="2"/>
      </rPr>
      <t>L:HUGO HERNANDO FORERO BELLO, JOSE PARMENIO AREVALO GOMEZ, FLOR MARIA FORERO BELLO,  MARIA CONSUELO CASTIBLANCO CASTILLO</t>
    </r>
  </si>
  <si>
    <r>
      <t xml:space="preserve">Prestar los servicios de Protección Social Integral que se ofrecen en los Centros de protección  de la Beneficencia de Cundinamarca a los usuarios procedentes del Municipio de  </t>
    </r>
    <r>
      <rPr>
        <b/>
        <i/>
        <sz val="11"/>
        <color indexed="8"/>
        <rFont val="Arial"/>
        <family val="2"/>
      </rPr>
      <t>U</t>
    </r>
    <r>
      <rPr>
        <b/>
        <i/>
        <sz val="11"/>
        <color indexed="8"/>
        <rFont val="Arial"/>
        <family val="2"/>
      </rPr>
      <t>TICA</t>
    </r>
  </si>
  <si>
    <t>SASAIMA</t>
  </si>
  <si>
    <r>
      <t xml:space="preserve">Prestar los servicios de Protección Social Integral que se ofrecen en los Centros de protección  de la Beneficencia de Cundinamarca a los usuarios procedentes del Municipio de  </t>
    </r>
    <r>
      <rPr>
        <b/>
        <i/>
        <sz val="11"/>
        <color indexed="8"/>
        <rFont val="Arial"/>
        <family val="2"/>
      </rPr>
      <t>SASAIMA</t>
    </r>
  </si>
  <si>
    <t>3 MESES</t>
  </si>
  <si>
    <t>ENERO/21/2020</t>
  </si>
  <si>
    <t>ABRIL/20/2020</t>
  </si>
  <si>
    <r>
      <t xml:space="preserve"> DISCAPACIDAD MENTAL:</t>
    </r>
    <r>
      <rPr>
        <b/>
        <sz val="11"/>
        <rFont val="Calibri"/>
        <family val="2"/>
      </rPr>
      <t xml:space="preserve">HERMINIO JOSE ESCOBAR, MARIA TERESA MONRROY GARCIA, HERNANDO VILLATE SALAS RODRIGUEZ, JAVIER FRANCISCO ESPINOSA ESPINOSA                 </t>
    </r>
    <r>
      <rPr>
        <b/>
        <sz val="11"/>
        <color indexed="10"/>
        <rFont val="Calibri"/>
        <family val="2"/>
      </rPr>
      <t>ADULTO MAYOR:</t>
    </r>
    <r>
      <rPr>
        <b/>
        <sz val="11"/>
        <rFont val="Calibri"/>
        <family val="2"/>
      </rPr>
      <t xml:space="preserve"> JESUS ANTONIO ESPINOSA, JESUS ANGEL GAITAN AGUDELO, MARINA GARCIA, VICENTE DUARTE HERNANDEZ, JOSE ROBERTO BASTO PEÑUELA, GUSTAVO FIERO ORTIZ </t>
    </r>
  </si>
  <si>
    <t>ANAPOIMA</t>
  </si>
  <si>
    <r>
      <t xml:space="preserve">Prestar los servicios de Protección Social Integral que se ofrecen en los Centros de protección  de la Beneficencia de Cundinamarca a los usuarios procedentes del Municipio de  </t>
    </r>
    <r>
      <rPr>
        <b/>
        <i/>
        <sz val="11"/>
        <color indexed="8"/>
        <rFont val="Arial"/>
        <family val="2"/>
      </rPr>
      <t>ANAPOIMA</t>
    </r>
  </si>
  <si>
    <t>FEBRERO/04/2020</t>
  </si>
  <si>
    <r>
      <rPr>
        <b/>
        <sz val="11"/>
        <color indexed="10"/>
        <rFont val="Calibri"/>
        <family val="2"/>
      </rPr>
      <t>ADULTO MAYOR</t>
    </r>
    <r>
      <rPr>
        <b/>
        <sz val="11"/>
        <rFont val="Calibri"/>
        <family val="2"/>
      </rPr>
      <t xml:space="preserve">: JOSE LUIS ARDILA, CAMPO ELIAS GONZALEZ, ANA TULIA MORENO, MARIA DEL CARMEN MORENO, MIGUEL MORENO, RUFINO REYES DUARTE, DANIEL GALINDO ARIAS, LUIS ALFONSO JIMENEZ GARCIA, PABLO ANTONIO PINZON, JACINTO PAEZ CASTILLO, CARLOS JULIO PRIAS, ARTURO VARGAS, MARCO TULIO MORENO GIL, ADDONINA MORENO SIERRA,  </t>
    </r>
    <r>
      <rPr>
        <b/>
        <sz val="11"/>
        <color indexed="10"/>
        <rFont val="Calibri"/>
        <family val="2"/>
      </rPr>
      <t>DISCAPACIDAD MENTAL</t>
    </r>
    <r>
      <rPr>
        <b/>
        <sz val="11"/>
        <rFont val="Calibri"/>
        <family val="2"/>
      </rPr>
      <t>: ALEJANDRO CAMPOS MARTINEZ, JUAN CARLOS ROCHA BAQUERO, JAIO GONZALEZ</t>
    </r>
  </si>
  <si>
    <t>COGUA</t>
  </si>
  <si>
    <r>
      <t xml:space="preserve">Prestar los servicios de Protección Social Integral que se ofrecen en los Centros de protección  de la Beneficencia de Cundinamarca a los usuarios procedentes del Municipio de  </t>
    </r>
    <r>
      <rPr>
        <b/>
        <i/>
        <sz val="11"/>
        <color indexed="8"/>
        <rFont val="Arial"/>
        <family val="2"/>
      </rPr>
      <t>COGUA</t>
    </r>
  </si>
  <si>
    <t>3 MESES Y 5 DIAS</t>
  </si>
  <si>
    <t>FEBRERO/14/2020</t>
  </si>
  <si>
    <t>MAYO/18/2020</t>
  </si>
  <si>
    <t>CHAGUANI</t>
  </si>
  <si>
    <r>
      <t xml:space="preserve">Prestar los servicios de Protección Social Integral que se ofrecen en los Centros de protección  de la Beneficencia de Cundinamarca a los usuarios procedentes del Municipio de  </t>
    </r>
    <r>
      <rPr>
        <b/>
        <i/>
        <sz val="11"/>
        <color indexed="8"/>
        <rFont val="Arial"/>
        <family val="2"/>
      </rPr>
      <t>CHAGUANI</t>
    </r>
  </si>
  <si>
    <t>FEBRERO/01/2020</t>
  </si>
  <si>
    <t>ERNESTO SAMUEL VELANDIA YEPES, JOSE DEL CARMEN GARCIA, MARIA TERESA RATIVA, JOSE ARGILIO GONZALEZ, HECTOR MARIA RONCERIA AREVALO, PAULINA RUBIO, MARIA SOLEDAD RUBIANO, JUSTA ALBINA RAMIREZ RAMIREZ</t>
  </si>
  <si>
    <t>CHOCONTA</t>
  </si>
  <si>
    <r>
      <t xml:space="preserve">Prestar los servicios de Protección Social Integral que se ofrecen en los Centros de protección  de la Beneficencia de Cundinamarca a los usuarios procedentes del Municipio de  </t>
    </r>
    <r>
      <rPr>
        <b/>
        <i/>
        <sz val="11"/>
        <color indexed="8"/>
        <rFont val="Arial"/>
        <family val="2"/>
      </rPr>
      <t>CHOCONTA</t>
    </r>
  </si>
  <si>
    <t xml:space="preserve"> MESES Y 26 DIAS</t>
  </si>
  <si>
    <t>FEBRERO/24/2020</t>
  </si>
  <si>
    <t>JUNIO/21/2020</t>
  </si>
  <si>
    <r>
      <rPr>
        <b/>
        <sz val="11"/>
        <color indexed="10"/>
        <rFont val="Calibri"/>
        <family val="2"/>
      </rPr>
      <t>ADULTO MAYOR</t>
    </r>
    <r>
      <rPr>
        <b/>
        <sz val="11"/>
        <rFont val="Calibri"/>
        <family val="2"/>
      </rPr>
      <t xml:space="preserve"> :MARIA INES MONTENEGRO, MARIA ELVIRA BUITRAGO DE VARGAS, MISAEL CARDENAS. LUZ ALBA FERNANDEZ GONZALEZ, BERNARDO CAICEDO, MARIA OBDULIA GOMEZ CASTIBLANCO, JOSE ARQUIMEDES MELO, MIGUEL RODRIGUEZ, ARACELY HUERFANO </t>
    </r>
    <r>
      <rPr>
        <b/>
        <sz val="11"/>
        <color indexed="10"/>
        <rFont val="Calibri"/>
        <family val="2"/>
      </rPr>
      <t>DISCAPACIDAD MENTAL</t>
    </r>
    <r>
      <rPr>
        <b/>
        <sz val="11"/>
        <rFont val="Calibri"/>
        <family val="2"/>
      </rPr>
      <t>: FABIO CORREDOR GOMEZ, HERNAN BALLEN CASTILLO, LUIS EDUARDO MELO RUBIANO, LEYDI YOHAJA GORDO ABRIL, HELVER SILVINO AREVALO, MARIA DEL CARMEN RUBIANO MELO, BLANCA LILIA QUINTERO RODRIGUEZ, FLOR MARINA PALACIOS CORREDOR</t>
    </r>
  </si>
  <si>
    <t>SIBATE</t>
  </si>
  <si>
    <r>
      <t xml:space="preserve">Prestar los servicios de Protección Social Integral que se ofrecen en los Centros de protección  de la Beneficencia de Cundinamarca a los usuarios procedentes del Municipio de  </t>
    </r>
    <r>
      <rPr>
        <b/>
        <i/>
        <sz val="11"/>
        <color indexed="8"/>
        <rFont val="Arial"/>
        <family val="2"/>
      </rPr>
      <t>SIBATE</t>
    </r>
  </si>
  <si>
    <t>2020000052/ 2020000088</t>
  </si>
  <si>
    <r>
      <rPr>
        <b/>
        <sz val="11"/>
        <color indexed="10"/>
        <rFont val="Calibri"/>
        <family val="2"/>
      </rPr>
      <t>ADULTO MAYOR</t>
    </r>
    <r>
      <rPr>
        <b/>
        <sz val="11"/>
        <rFont val="Calibri"/>
        <family val="2"/>
      </rPr>
      <t>: GLORIA MARIA BRAVO, ELIECER RICO, ABDULIO MUÑOZ, LEONILDE MUÑOZ ETELVINA MUÑOZ</t>
    </r>
    <r>
      <rPr>
        <b/>
        <sz val="11"/>
        <color indexed="10"/>
        <rFont val="Calibri"/>
        <family val="2"/>
      </rPr>
      <t>, DISCAPACIDAD</t>
    </r>
    <r>
      <rPr>
        <b/>
        <sz val="11"/>
        <rFont val="Calibri"/>
        <family val="2"/>
      </rPr>
      <t xml:space="preserve"> </t>
    </r>
    <r>
      <rPr>
        <b/>
        <sz val="11"/>
        <color indexed="10"/>
        <rFont val="Calibri"/>
        <family val="2"/>
      </rPr>
      <t>MENTA</t>
    </r>
    <r>
      <rPr>
        <b/>
        <sz val="11"/>
        <rFont val="Calibri"/>
        <family val="2"/>
      </rPr>
      <t>L: ROMULA CUBILLOS, PLINIO YESID, ELIZABETH ORJUELA, ALEXANDER TAFUR</t>
    </r>
  </si>
  <si>
    <t>UNE</t>
  </si>
  <si>
    <r>
      <t xml:space="preserve">Prestar los servicios de Protección Social Integral que se ofrecen en los Centros de protección  de la Beneficencia de Cundinamarca a los usuarios procedentes del Municipio de  </t>
    </r>
    <r>
      <rPr>
        <b/>
        <i/>
        <sz val="11"/>
        <color indexed="8"/>
        <rFont val="Arial"/>
        <family val="2"/>
      </rPr>
      <t>UNE</t>
    </r>
  </si>
  <si>
    <t>3 MESES Y 28 DIAS</t>
  </si>
  <si>
    <r>
      <rPr>
        <b/>
        <sz val="11"/>
        <color indexed="10"/>
        <rFont val="Calibri"/>
        <family val="2"/>
      </rPr>
      <t>DISCAPACIDAD MENTAL</t>
    </r>
    <r>
      <rPr>
        <b/>
        <sz val="11"/>
        <rFont val="Calibri"/>
        <family val="2"/>
      </rPr>
      <t xml:space="preserve">: GENARO SANABRIA, NIDIA ESPERANZA SANABRIA, MIRIAM ESPERANZA CELEITA, EDGAR RAUL ROMERO, JOSE LEONIDAS VILLALBA ROMERO             </t>
    </r>
    <r>
      <rPr>
        <b/>
        <sz val="11"/>
        <color indexed="10"/>
        <rFont val="Calibri"/>
        <family val="2"/>
      </rPr>
      <t>ADULTO MAYOR</t>
    </r>
    <r>
      <rPr>
        <b/>
        <sz val="11"/>
        <rFont val="Calibri"/>
        <family val="2"/>
      </rPr>
      <t>: MIRIAM BRIGIDA MICAN CLAVIJO, GONZALO CELEITA ROMERO</t>
    </r>
  </si>
  <si>
    <t>PULI</t>
  </si>
  <si>
    <r>
      <t xml:space="preserve">Prestar los servicios de Protección Social Integral que se ofrecen en los Centros de protección  de la Beneficencia de Cundinamarca a los usuarios procedentes del Municipio de  </t>
    </r>
    <r>
      <rPr>
        <b/>
        <i/>
        <sz val="11"/>
        <color indexed="8"/>
        <rFont val="Arial"/>
        <family val="2"/>
      </rPr>
      <t>PULI</t>
    </r>
  </si>
  <si>
    <t>FEBRERO/25/2020</t>
  </si>
  <si>
    <t>JUNIO/24/2020</t>
  </si>
  <si>
    <r>
      <rPr>
        <b/>
        <sz val="11"/>
        <color indexed="10"/>
        <rFont val="Calibri"/>
        <family val="2"/>
      </rPr>
      <t>ADULTO MAYOR</t>
    </r>
    <r>
      <rPr>
        <b/>
        <sz val="11"/>
        <rFont val="Calibri"/>
        <family val="2"/>
      </rPr>
      <t>: EULICES LIVEROS, ISAIAS TROMPAS CUERVO</t>
    </r>
  </si>
  <si>
    <t>CHIA</t>
  </si>
  <si>
    <r>
      <t xml:space="preserve">Prestar los servicios de Protección Social Integral que se ofrecen en los Centros de protección  de la Beneficencia de Cundinamarca a los usuarios procedentes del Municipio de  </t>
    </r>
    <r>
      <rPr>
        <b/>
        <i/>
        <sz val="11"/>
        <color indexed="8"/>
        <rFont val="Arial"/>
        <family val="2"/>
      </rPr>
      <t>CHIA</t>
    </r>
  </si>
  <si>
    <t>3 MESES Y 10 DIAS</t>
  </si>
  <si>
    <t>FEBRERO/20/2020</t>
  </si>
  <si>
    <t>ZIPAQUIRA</t>
  </si>
  <si>
    <r>
      <t xml:space="preserve">Prestar los servicios de Protección Social Integral que se ofrecen en los Centros de protección  de la Beneficencia de Cundinamarca a los usuarios procedentes del Municipio de  </t>
    </r>
    <r>
      <rPr>
        <b/>
        <i/>
        <sz val="11"/>
        <color indexed="8"/>
        <rFont val="Arial"/>
        <family val="2"/>
      </rPr>
      <t>ZIPAQUIRA</t>
    </r>
  </si>
  <si>
    <t>2020000045/ 2020000177</t>
  </si>
  <si>
    <r>
      <rPr>
        <b/>
        <sz val="11"/>
        <color indexed="10"/>
        <rFont val="Calibri"/>
        <family val="2"/>
      </rPr>
      <t>SALUD MENTAL</t>
    </r>
    <r>
      <rPr>
        <b/>
        <sz val="11"/>
        <rFont val="Calibri"/>
        <family val="2"/>
      </rPr>
      <t xml:space="preserve">: JOSE ANTONIO ACOSTA VELASQUEZ, MARIA ROSA RODRIGUEZ, ADRIANO GONZALEZ  </t>
    </r>
  </si>
  <si>
    <t>RICAURTE</t>
  </si>
  <si>
    <r>
      <t xml:space="preserve">Prestar los servicios de Protección Social Integral que se ofrecen en los Centros de protección  de la Beneficencia de Cundinamarca a los usuarios procedentes del Municipio de  </t>
    </r>
    <r>
      <rPr>
        <b/>
        <i/>
        <sz val="11"/>
        <color indexed="8"/>
        <rFont val="Arial"/>
        <family val="2"/>
      </rPr>
      <t>RICAURTE</t>
    </r>
  </si>
  <si>
    <t>OSCAR FABIAN OVIEDO, NIDIA CALDERON GARCIA</t>
  </si>
  <si>
    <t xml:space="preserve">No. Cont. </t>
  </si>
  <si>
    <t>CONTRATISTA</t>
  </si>
  <si>
    <t>NIT. Y/O CEDULA</t>
  </si>
  <si>
    <t>DIRECCION</t>
  </si>
  <si>
    <t>CORREO ELECTRONICO</t>
  </si>
  <si>
    <t>APORTE BENEFICENCIA</t>
  </si>
  <si>
    <t>Numero de Adiciones</t>
  </si>
  <si>
    <t>Valor de las Adiciones</t>
  </si>
  <si>
    <t>Valor Ejecutado</t>
  </si>
  <si>
    <t>LINK SECOP</t>
  </si>
  <si>
    <t>Estado</t>
  </si>
  <si>
    <t>INFORMES PENDIENTE EN SECOP Y EN CARPETA DEL CONTRATO</t>
  </si>
  <si>
    <t>Empresa inmobiliaria y de servicios logisticos de Cundinamarca</t>
  </si>
  <si>
    <t>CALLE 26 51-53 TORRE BENEFICENCIA , PISO 3</t>
  </si>
  <si>
    <t>Jmrincon@cundinamarca.gov.co</t>
  </si>
  <si>
    <t xml:space="preserve">Hasta el 31 de diciembre o hasta agotar los recursos, lo que suceda primero </t>
  </si>
  <si>
    <t>$       2.582.900.000</t>
  </si>
  <si>
    <t>https://www.secop.gov.co/CO1ContractsManagement/Tendering/ProcurementContractEdit/View?docUniqueIdentifier=CO1.PCCNTR.1267717&amp;prevCtxUrl=https%3a%2f%2fwww.secop.gov.co%2fCO1ContractsManagement%2fTendering%2fProcurementContractManagement%2fIndex&amp;prevCtxLbl=Contratos+</t>
  </si>
  <si>
    <t>EN EJECUCIÓN</t>
  </si>
  <si>
    <t>NESTOR CASTAÑEDA CASTAÑEDA</t>
  </si>
  <si>
    <t>Contrato prestación de servicios</t>
  </si>
  <si>
    <t>Dominic Leal Montoya</t>
  </si>
  <si>
    <t>ak 68 # 1A-55</t>
  </si>
  <si>
    <t>dominiclealm@gmail.com</t>
  </si>
  <si>
    <t>10 meses</t>
  </si>
  <si>
    <t>https://www.secop.gov.co/CO1ContractsManagement/Tendering/ProcurementContractEdit/View?docUniqueIdentifier=CO1.PCCNTR.1361636&amp;prevCtxUrl=https%3a%2f%2fwww.secop.gov.co%2fCO1ContractsManagement%2fTendering%2fProcurementContractManagement%2fIndex&amp;prevCtxLbl=Contratos+</t>
  </si>
  <si>
    <t>JAVIER HERNANDO CAYCEDO</t>
  </si>
  <si>
    <t>Contrato de prestación de servicios</t>
  </si>
  <si>
    <t>Seguridad San Carlos LTDA</t>
  </si>
  <si>
    <t>CARRERA 22 Numero 150-59</t>
  </si>
  <si>
    <t>comercial@seguridadsancarlosltda.com</t>
  </si>
  <si>
    <t>CONTRATAR EL SERVICIO DE VIGILANCIA PRIVADA CON ARMAS FIJA Y MOVIL Y SIN ARMAS PARA LA SEGURIDAD INTEGRAL DE LOS BIENES MUEBLES E INMUEBLES DE PROPIEDAD DE LA BENEFICENCIA DE CUNDINAMARCA Y DE AQUELLOS POR LOS CUALES SEA O LLEGARE A SER LEGALMENTE RESPONSABLE, UBICADOS EN BOGOTA Y MUNICIPIOS DEL DEPARTAMENTO DE CUNDINAMARCA</t>
  </si>
  <si>
    <t>https://www.secop.gov.co/CO1ContractsManagement/Tendering/ProcurementContractEdit/View?docUniqueIdentifier=CO1.PCCNTR.1408839&amp;prevCtxUrl=https%3a%2f%2fwww.secop.gov.co%2fCO1ContractsManagement%2fTendering%2fProcurementContractManagement%2fIndex&amp;prevCtxLbl=Contratos+</t>
  </si>
  <si>
    <t>DORA DEL CARMEN CONTRERAS</t>
  </si>
  <si>
    <t>Unión Temporal Buen vivir</t>
  </si>
  <si>
    <t>Carrera 69 bis 3 a 61</t>
  </si>
  <si>
    <t>fundacionsocialvivecolombia@yahoo.com</t>
  </si>
  <si>
    <t>Hasta el 15 de enero de 2021</t>
  </si>
  <si>
    <t>https://www.secop.gov.co/CO1ContractsManagement/Tendering/ProcurementContractEdit/View?docUniqueIdentifier=CO1.PCCNTR.1412030&amp;awardUniqueIdentifier=CO1.AWD.686802&amp;buyerDossierUniqueIdentifier=CO1.BDOS.1012603&amp;id=498927</t>
  </si>
  <si>
    <t xml:space="preserve">Hijas de la caridad de san vicente de Paul </t>
  </si>
  <si>
    <t>CALLE 22 #26-35</t>
  </si>
  <si>
    <t>coloniasibate@yahoo.es</t>
  </si>
  <si>
    <t>https://www.secop.gov.co/CO1ContractsManagement/Tendering/ProcurementContractEdit/View?docUniqueIdentifier=CO1.PCCNTR.1412037&amp;awardUniqueIdentifier=CO1.AWD.686802&amp;buyerDossierUniqueIdentifier=CO1.BDOS.1012603&amp;id=498938</t>
  </si>
  <si>
    <t>Instituto de hermanas franciscanas de Santa Clara</t>
  </si>
  <si>
    <t>CL 51 63 87 BRR EL REMANZO</t>
  </si>
  <si>
    <t>torresfabio@gmail.com</t>
  </si>
  <si>
    <t>https://www.secop.gov.co/CO1ContractsManagement/Tendering/ProcurementContractEdit/View?docUniqueIdentifier=CO1.PCCNTR.1412521&amp;awardUniqueIdentifier=CO1.AWD.686520&amp;buyerDossierUniqueIdentifier=CO1.BDOS.1014706&amp;id=499116</t>
  </si>
  <si>
    <t>IVAN MORENO                  ELDA RODRIGUEZ                NESTOR CASTAÑEDA    YANNETH CUBIDES          MARIO LOZANO</t>
  </si>
  <si>
    <t xml:space="preserve">Fundación San Pedro Claver </t>
  </si>
  <si>
    <t>AVENIDA CARACAS No. 1-16 SUR</t>
  </si>
  <si>
    <t>fundacionsanpedroclaver@outlook.com</t>
  </si>
  <si>
    <t>https://www.secop.gov.co/CO1ContractsManagement/Tendering/ProcurementContractEdit/View?docUniqueIdentifier=CO1.PCCNTR.1412626&amp;awardUniqueIdentifier=CO1.AWD.686520&amp;buyerDossierUniqueIdentifier=CO1.BDOS.1014706&amp;id=499142</t>
  </si>
  <si>
    <r>
      <rPr>
        <b/>
        <sz val="12"/>
        <color indexed="8"/>
        <rFont val="Arial"/>
        <family val="2"/>
      </rPr>
      <t>PROCESO:</t>
    </r>
    <r>
      <rPr>
        <sz val="12"/>
        <color indexed="8"/>
        <rFont val="Arial"/>
        <family val="2"/>
      </rPr>
      <t xml:space="preserve"> CONTRACTUAL </t>
    </r>
  </si>
  <si>
    <r>
      <rPr>
        <b/>
        <sz val="12"/>
        <color indexed="8"/>
        <rFont val="Arial"/>
        <family val="2"/>
      </rPr>
      <t>CÓDIGO</t>
    </r>
    <r>
      <rPr>
        <sz val="12"/>
        <color indexed="8"/>
        <rFont val="Arial"/>
        <family val="2"/>
      </rPr>
      <t>: FT-5100-07-01.02</t>
    </r>
  </si>
  <si>
    <t>PROCEDIMIENTO: GESTION CONTRACTUAL</t>
  </si>
  <si>
    <r>
      <rPr>
        <b/>
        <sz val="12"/>
        <color indexed="8"/>
        <rFont val="Arial"/>
        <family val="2"/>
      </rPr>
      <t>VERSION</t>
    </r>
    <r>
      <rPr>
        <sz val="12"/>
        <color indexed="8"/>
        <rFont val="Arial"/>
        <family val="2"/>
      </rPr>
      <t>: 04</t>
    </r>
  </si>
  <si>
    <t xml:space="preserve">FORMATO: CONTROL PROCESO CONTRATACION </t>
  </si>
  <si>
    <r>
      <rPr>
        <b/>
        <sz val="12"/>
        <color indexed="8"/>
        <rFont val="Arial"/>
        <family val="2"/>
      </rPr>
      <t>FECHA:</t>
    </r>
    <r>
      <rPr>
        <sz val="12"/>
        <color indexed="8"/>
        <rFont val="Arial"/>
        <family val="2"/>
      </rPr>
      <t xml:space="preserve">  14/06/2018</t>
    </r>
  </si>
  <si>
    <t>Convenios de Asociación</t>
  </si>
  <si>
    <t>VALOR ASOCIADO</t>
  </si>
  <si>
    <t>VALOR TOTAL</t>
  </si>
  <si>
    <t>Fecha de Terminación</t>
  </si>
  <si>
    <t>SUPATA</t>
  </si>
  <si>
    <r>
      <t xml:space="preserve">Prestar los servicios de Protección Social Integral que se ofrecen en los Centros de protección  de la Beneficencia de Cundinamarca a los usuarios procedentes del Municipio de  </t>
    </r>
    <r>
      <rPr>
        <b/>
        <i/>
        <sz val="11"/>
        <color indexed="8"/>
        <rFont val="Arial"/>
        <family val="2"/>
      </rPr>
      <t>SUPATA</t>
    </r>
  </si>
  <si>
    <t>FEBERO/01/2020</t>
  </si>
  <si>
    <t>FLATA REGGISTRO</t>
  </si>
  <si>
    <t xml:space="preserve">HECTOR MARIA LATORRE SILVA, </t>
  </si>
  <si>
    <t>TENA</t>
  </si>
  <si>
    <r>
      <t xml:space="preserve">Prestar los servicios de Protección Social Integral que se ofrecen en los Centros de protección  de la Beneficencia de Cundinamarca a los usuarios procedentes del Municipio de  </t>
    </r>
    <r>
      <rPr>
        <b/>
        <i/>
        <sz val="11"/>
        <color indexed="8"/>
        <rFont val="Arial"/>
        <family val="2"/>
      </rPr>
      <t>TENA</t>
    </r>
  </si>
  <si>
    <t>FEBRERO/18/2020</t>
  </si>
  <si>
    <t>MAYO/17/2020</t>
  </si>
  <si>
    <t>VICTOR MANUEL CELIS, LEOPOLDO MONRROY,  LUIS ANTONIO BELTRAN, ORLANDO HRNANDEZ, NELSON ANDRES PINTO MORALES, WILMAR ROMERO RAMIREZ, LUZ MARINA LOPEZ, JOSE JUAQUIN ROA, MARGARITA RAMIREZ, MARIA CECILIA RODRIGUEZ, FELIX ANTONIO CASTAÑEDA, MARIA DORA CRISOSTOMO</t>
  </si>
  <si>
    <t>FOMEQUE</t>
  </si>
  <si>
    <r>
      <t xml:space="preserve">Prestar los servicios de Protección Social Integral que se ofrecen en los Centros de protección  de la Beneficencia de Cundinamarca a los usuarios procedentes del Municipio de  </t>
    </r>
    <r>
      <rPr>
        <b/>
        <i/>
        <sz val="11"/>
        <color indexed="8"/>
        <rFont val="Arial"/>
        <family val="2"/>
      </rPr>
      <t>FOMEQUE</t>
    </r>
  </si>
  <si>
    <t>VIANI</t>
  </si>
  <si>
    <r>
      <t xml:space="preserve">Prestar los servicios de Protección Social Integral que se ofrecen en los Centros de protección  de la Beneficencia de Cundinamarca a los usuarios procedentes del Municipio de  </t>
    </r>
    <r>
      <rPr>
        <b/>
        <i/>
        <sz val="11"/>
        <color indexed="8"/>
        <rFont val="Arial"/>
        <family val="2"/>
      </rPr>
      <t>VIANI</t>
    </r>
  </si>
  <si>
    <t>MARZO/02/2020</t>
  </si>
  <si>
    <t>JUNIO/01/2020</t>
  </si>
  <si>
    <r>
      <t xml:space="preserve">ADULTO MAYOR: </t>
    </r>
    <r>
      <rPr>
        <b/>
        <sz val="11"/>
        <rFont val="Calibri"/>
        <family val="2"/>
      </rPr>
      <t>AURA NELLY SAAVEDRA SUAREZ, JUAN BAUTISTA SOLER CRUZ, JOSE ALFONSO PULIDO</t>
    </r>
  </si>
  <si>
    <t>TIBIRITA</t>
  </si>
  <si>
    <r>
      <t xml:space="preserve">Prestar los servicios de Protección Social Integral que se ofrecen en los Centros de protección  de la Beneficencia de Cundinamarca a los usuarios procedentes del Municipio de  </t>
    </r>
    <r>
      <rPr>
        <b/>
        <i/>
        <sz val="11"/>
        <color indexed="8"/>
        <rFont val="Arial"/>
        <family val="2"/>
      </rPr>
      <t>TIBIRITA</t>
    </r>
  </si>
  <si>
    <r>
      <t xml:space="preserve">ADULTO MAYOR: </t>
    </r>
    <r>
      <rPr>
        <b/>
        <sz val="11"/>
        <rFont val="Calibri"/>
        <family val="2"/>
      </rPr>
      <t>BENJAMIN AVILA RODRIGUEZ, RITO ANTONIOMUNAR MARTINEZ, MARIA DE JESUS VASQUEZ PADILLA</t>
    </r>
  </si>
  <si>
    <t>GUAYABETAL</t>
  </si>
  <si>
    <r>
      <t xml:space="preserve">Prestar los servicios de Protección Social Integral que se ofrecen en los Centros de protección  de la Beneficencia de Cundinamarca a los usuarios procedentes del Municipio de  </t>
    </r>
    <r>
      <rPr>
        <b/>
        <i/>
        <sz val="11"/>
        <color indexed="8"/>
        <rFont val="Arial"/>
        <family val="2"/>
      </rPr>
      <t>GUAYABETAL</t>
    </r>
  </si>
  <si>
    <t>1 MES Y 17 DIAS</t>
  </si>
  <si>
    <t>FEBRERO/12/2020</t>
  </si>
  <si>
    <t>MARZO/28/2020</t>
  </si>
  <si>
    <r>
      <t xml:space="preserve">ADULTO MAYOR: </t>
    </r>
    <r>
      <rPr>
        <b/>
        <sz val="11"/>
        <rFont val="Calibri"/>
        <family val="2"/>
      </rPr>
      <t xml:space="preserve">JOSE TEOFILO TORRES TRUJILLO, MIGUEL PINTO VELANIA, RAFAEL ANGARITA GUZMAN </t>
    </r>
  </si>
  <si>
    <t>CONTRATAR LA PRESTACIÓN DE SERVICIOS DE ADMINISTRACIÓN INTEGRAL INMOBILIARIA DE LOS BIENES INMUEBLES PROPIEDAD DE LA BENEFICENCIA DE CUNDINAMARCA O POR LOS CUALES SEA LEGALMENTE RESPONSABLE RELACIONADOS EN EL ANEXO1</t>
  </si>
  <si>
    <t>CONTRATAR LA PRESTACIÓN DEL SERVICIO PARA APOYO A LA GESTIÓN EN ARCHIVO, ORGANIZACIÓN, ROTULACIÓN, FOLIACIÓN, DEPURACIÓN Y SEGUIMIENTO DE LA PLATAFORMA SECOP I, SECOP II, SIA OBSERVA, ORFEO Y EL SIGEP EN EL MÓDULO DE CONTRATOS DE PRESTACIÓN DE SERVICIOS, DE LOS DOCUMENTOS QUE SE ENCUENTRAN Y SE VAN PRODUCIENDO EN EL ARCHIVO DE GESTIÓN DE LA OFICINA DE CONTRATACIÓN DE LA SECRETARIA GENERAL, DE LA BENEFICENCIA DE CUNDINAMARCA</t>
  </si>
  <si>
    <t>AUNAR ESFUERZOS PARA LA PRESTACIÓN DE SERVICIOS DE PROTECCIÓN SOCIAL INTEGRAL A PERSONAS ADULTAS Y A PERSONAS MAYORES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INSTITUCIÓN</t>
  </si>
  <si>
    <t>IVAN MORENO AZUCENA LOPEZ              JEANNETTE MARTINEZ  
NESTOR CASTAÑEDA     YANNETH CUBIDES          MARIO LOZANO</t>
  </si>
  <si>
    <t xml:space="preserve">ESTADO DE CARTERA POR CONCEPTO DE </t>
  </si>
  <si>
    <t xml:space="preserve">BENEFICENCIA DE CUNDINAMARCA- SUGBERENCIA FINANCIERA </t>
  </si>
  <si>
    <t xml:space="preserve">VENTA DE SERVICIOS DE PROTECCION SOCIAL </t>
  </si>
  <si>
    <t>CORTE</t>
  </si>
  <si>
    <t>CLIENTE</t>
  </si>
  <si>
    <t>NIT</t>
  </si>
  <si>
    <t>CATEGORIA</t>
  </si>
  <si>
    <t>No. Convenio</t>
  </si>
  <si>
    <t>FACTURA</t>
  </si>
  <si>
    <t>FECHA</t>
  </si>
  <si>
    <t>VALOR</t>
  </si>
  <si>
    <t>ABONOS Y O DESCUENTO</t>
  </si>
  <si>
    <t>SALDO</t>
  </si>
  <si>
    <t>DIAS EN MORA</t>
  </si>
  <si>
    <t>1 A 30 DIAS</t>
  </si>
  <si>
    <t>31 A 60 DIAS</t>
  </si>
  <si>
    <t>61 A 90 DIAS</t>
  </si>
  <si>
    <t>91 A 180 DIAS</t>
  </si>
  <si>
    <t>181 A 360 DIAS</t>
  </si>
  <si>
    <t>MAS DE 360 DIAS</t>
  </si>
  <si>
    <t>ALBAN</t>
  </si>
  <si>
    <t>899999450-0</t>
  </si>
  <si>
    <t>88/20</t>
  </si>
  <si>
    <t>207/19</t>
  </si>
  <si>
    <t>APULO (RAFAEL REYES)</t>
  </si>
  <si>
    <t>ADC 01 313/19</t>
  </si>
  <si>
    <r>
      <t xml:space="preserve"> </t>
    </r>
    <r>
      <rPr>
        <i/>
        <sz val="10"/>
        <color indexed="8"/>
        <rFont val="Arial"/>
        <family val="2"/>
      </rPr>
      <t>CABRERA</t>
    </r>
  </si>
  <si>
    <t>01/19</t>
  </si>
  <si>
    <t>207/17</t>
  </si>
  <si>
    <r>
      <t xml:space="preserve"> </t>
    </r>
    <r>
      <rPr>
        <i/>
        <sz val="10"/>
        <color indexed="8"/>
        <rFont val="Arial"/>
        <family val="2"/>
      </rPr>
      <t>CHIA</t>
    </r>
  </si>
  <si>
    <t>ADC 01   494/18</t>
  </si>
  <si>
    <t>ADC 01 253/19</t>
  </si>
  <si>
    <t>ADC 01 384/19</t>
  </si>
  <si>
    <r>
      <t xml:space="preserve"> </t>
    </r>
    <r>
      <rPr>
        <i/>
        <sz val="10"/>
        <color indexed="8"/>
        <rFont val="Arial"/>
        <family val="2"/>
      </rPr>
      <t>CHIPAQUE</t>
    </r>
  </si>
  <si>
    <t>07/19</t>
  </si>
  <si>
    <t>081/19</t>
  </si>
  <si>
    <r>
      <t xml:space="preserve"> </t>
    </r>
    <r>
      <rPr>
        <i/>
        <sz val="10"/>
        <color indexed="8"/>
        <rFont val="Arial"/>
        <family val="2"/>
      </rPr>
      <t>CHOACHI</t>
    </r>
  </si>
  <si>
    <t>02/18</t>
  </si>
  <si>
    <t>03/19</t>
  </si>
  <si>
    <t>193/18</t>
  </si>
  <si>
    <t>COTA</t>
  </si>
  <si>
    <t>685/19</t>
  </si>
  <si>
    <t>ADC 01 685/19</t>
  </si>
  <si>
    <t>ADC 02 685/19</t>
  </si>
  <si>
    <t>EL PEÑON</t>
  </si>
  <si>
    <t>899999364-5</t>
  </si>
  <si>
    <t>ADC 01/19</t>
  </si>
  <si>
    <t>GACHANCIPA</t>
  </si>
  <si>
    <t>08/19</t>
  </si>
  <si>
    <r>
      <t xml:space="preserve"> </t>
    </r>
    <r>
      <rPr>
        <i/>
        <sz val="10"/>
        <color indexed="8"/>
        <rFont val="Arial"/>
        <family val="2"/>
      </rPr>
      <t>GACHALA</t>
    </r>
  </si>
  <si>
    <t>800094671-7</t>
  </si>
  <si>
    <t>04/18</t>
  </si>
  <si>
    <t>GUTIERREZ</t>
  </si>
  <si>
    <t>ADC 01 01/18</t>
  </si>
  <si>
    <t>02/19</t>
  </si>
  <si>
    <t>LA CALERA</t>
  </si>
  <si>
    <t>266/19</t>
  </si>
  <si>
    <t>LA VEGA</t>
  </si>
  <si>
    <t>01/18</t>
  </si>
  <si>
    <t>MACHETA</t>
  </si>
  <si>
    <t>899999401-1</t>
  </si>
  <si>
    <t>121/19</t>
  </si>
  <si>
    <t>MANTA</t>
  </si>
  <si>
    <t>NIMAIMA</t>
  </si>
  <si>
    <t>ADC 186/18</t>
  </si>
  <si>
    <t>24/18</t>
  </si>
  <si>
    <r>
      <t xml:space="preserve"> </t>
    </r>
    <r>
      <rPr>
        <i/>
        <sz val="10"/>
        <color indexed="8"/>
        <rFont val="Arial"/>
        <family val="2"/>
      </rPr>
      <t>QUETAME</t>
    </r>
  </si>
  <si>
    <t xml:space="preserve"> RICAURTE</t>
  </si>
  <si>
    <t>890680059-1</t>
  </si>
  <si>
    <t xml:space="preserve"> PRORROGA 13/17</t>
  </si>
  <si>
    <t>SAN ANTONIO DEL TEQUENDAMA</t>
  </si>
  <si>
    <t>ADC 01 171/18</t>
  </si>
  <si>
    <t>SAN JUAN DE RIOSECO</t>
  </si>
  <si>
    <t>ADC 01 01/19</t>
  </si>
  <si>
    <r>
      <t xml:space="preserve"> </t>
    </r>
    <r>
      <rPr>
        <i/>
        <sz val="10"/>
        <color indexed="8"/>
        <rFont val="Arial"/>
        <family val="2"/>
      </rPr>
      <t>SASAIMA</t>
    </r>
  </si>
  <si>
    <t>SILVANIA</t>
  </si>
  <si>
    <t>177/18</t>
  </si>
  <si>
    <t>ADC 01 71/19</t>
  </si>
  <si>
    <t>899999384-2</t>
  </si>
  <si>
    <t>247/19</t>
  </si>
  <si>
    <t>800093439-1</t>
  </si>
  <si>
    <t>ADC 01 03/17</t>
  </si>
  <si>
    <r>
      <t xml:space="preserve"> </t>
    </r>
    <r>
      <rPr>
        <i/>
        <sz val="10"/>
        <color indexed="8"/>
        <rFont val="Arial"/>
        <family val="2"/>
      </rPr>
      <t>VIOTA</t>
    </r>
  </si>
  <si>
    <t>ZIPACON</t>
  </si>
  <si>
    <t>800094778-6</t>
  </si>
  <si>
    <t>06/19</t>
  </si>
  <si>
    <t xml:space="preserve"> SIMIJACA</t>
  </si>
  <si>
    <t>001/18</t>
  </si>
  <si>
    <t xml:space="preserve"> LA PALMA</t>
  </si>
  <si>
    <t>899999369-1</t>
  </si>
  <si>
    <t>41/17</t>
  </si>
  <si>
    <t>TOTALES</t>
  </si>
  <si>
    <t>estado cartera a 12/03/20</t>
  </si>
  <si>
    <t>DORA MARCELA DIAZ
IVAN MORENO</t>
  </si>
  <si>
    <t>CACHIPAY</t>
  </si>
  <si>
    <r>
      <t xml:space="preserve">Prestar los servicios de Protección Social Integral que se ofrecen en los Centros de protección  de la Beneficencia de Cundinamarca a los usuarios procedentes del Municipio de  </t>
    </r>
    <r>
      <rPr>
        <b/>
        <i/>
        <sz val="11"/>
        <color indexed="8"/>
        <rFont val="Arial"/>
        <family val="2"/>
      </rPr>
      <t>CACHIPAY</t>
    </r>
  </si>
  <si>
    <t>3 MESES Y  11 DIAS</t>
  </si>
  <si>
    <r>
      <t>ADULTO MAYOR:</t>
    </r>
    <r>
      <rPr>
        <b/>
        <sz val="11"/>
        <rFont val="Calibri"/>
        <family val="2"/>
      </rPr>
      <t xml:space="preserve"> MANUEL VICENTE ALFONSO, ANTONIO MARITA, AURA MARIA CANTE GARCIA</t>
    </r>
  </si>
  <si>
    <r>
      <t xml:space="preserve">Prestar los servicios de Protección Social Integral que se ofrecen en los Centros de protección  de la Beneficencia de Cundinamarca a los usuarios procedentes del Municipio de  </t>
    </r>
    <r>
      <rPr>
        <b/>
        <i/>
        <sz val="11"/>
        <color indexed="8"/>
        <rFont val="Arial"/>
        <family val="2"/>
      </rPr>
      <t>LA VEGA</t>
    </r>
  </si>
  <si>
    <t>MARZO/01/2020</t>
  </si>
  <si>
    <r>
      <t xml:space="preserve">DICAOACIDAD MENTAL: </t>
    </r>
    <r>
      <rPr>
        <b/>
        <sz val="11"/>
        <rFont val="Calibri"/>
        <family val="2"/>
      </rPr>
      <t xml:space="preserve">CECILIA ANGEL, </t>
    </r>
  </si>
  <si>
    <t>ESTADO</t>
  </si>
  <si>
    <t>VIGENTE</t>
  </si>
  <si>
    <t>JOSE ORLANDO CALDERON NO EESTA EN CONVENIO Y MARCO TULIO MORENO Y ABDONINA MORENO SON NUEVOS</t>
  </si>
  <si>
    <t>HASSTA EL 30 DE MARZO DEL 2020</t>
  </si>
  <si>
    <t>FANCISCO ANTONIO CAICEDO NO ESTA EN EL 2020</t>
  </si>
  <si>
    <t>CECILIA PEÑARANDA, MARIA DOLORES ACOSTA, LUCILA GRACIA, MARIA DOLORES GUAVA, MERCEDES DURAN, YOLANDA CUBIDES, JOSE ENRRIQUE SANCHEZ, ROSARIO CRISTANCHO, JULIO CESAR RUBIO, MAURICIO DURAN, JANNETH CASTRO, CARLOS ALBERTO PRECIADO</t>
  </si>
  <si>
    <t>DAVID FORERO, NO ES EN EL 2020</t>
  </si>
  <si>
    <r>
      <rPr>
        <b/>
        <sz val="11"/>
        <color indexed="10"/>
        <rFont val="Calibri"/>
        <family val="2"/>
      </rPr>
      <t>DISCAPACIDAD MENTAL</t>
    </r>
    <r>
      <rPr>
        <b/>
        <sz val="11"/>
        <color indexed="8"/>
        <rFont val="Calibri"/>
        <family val="2"/>
      </rPr>
      <t xml:space="preserve">: ROSA INES VELASQUEZ MILLAN, MARIA TERESA RIOS NIMISICA,  JOSE NESTOR FABIAN RODRIGUEZ, WILMAR BARBOSA RINCON </t>
    </r>
    <r>
      <rPr>
        <b/>
        <sz val="11"/>
        <color indexed="10"/>
        <rFont val="Calibri"/>
        <family val="2"/>
      </rPr>
      <t>ADULTO MAYOR</t>
    </r>
    <r>
      <rPr>
        <b/>
        <sz val="11"/>
        <color indexed="8"/>
        <rFont val="Calibri"/>
        <family val="2"/>
      </rPr>
      <t xml:space="preserve">: ROSALBINA AGUDELO AGUDELO, NEPOMUCENO ACOSTA, JOSE HELADIO MARTINEZ, TEOFILONIMISICA VARGAS, BARONIO ROMERO VARELA, JORGE VILLALOBOS VILLALOBOS, ROSA TULIA ROMERO GUEVARA, REINALDO GUTIERREZ ROJAS, ROSA LAURA LEON TORRES, MIGUEL ANTONIO FUENTES TORRES, JOSE FRANCISCO LARA LARA,  JOSE JACOBO VILLAR ROMERO, GUILLERMO ROMERO VARELA, JAIME AGUDELO ROMERO, JOSE VICENTE CESPEDES ROMERO, </t>
    </r>
  </si>
  <si>
    <t>MARTHA YANET LEON GARZON NO ESTA EN CONVENIO 2020</t>
  </si>
  <si>
    <t>NO APARECE LUIS ARTURO CAMELO</t>
  </si>
  <si>
    <t>NO ESTA LUIS CARLOS ROMERO SEGURA</t>
  </si>
  <si>
    <t>TENJO</t>
  </si>
  <si>
    <r>
      <t xml:space="preserve">Prestar los servicios de Protección Social Integral que se ofrecen en los Centros de protección  de la Beneficencia de Cundinamarca a los usuarios procedentes del Municipio de  </t>
    </r>
    <r>
      <rPr>
        <b/>
        <i/>
        <sz val="11"/>
        <color indexed="8"/>
        <rFont val="Arial"/>
        <family val="2"/>
      </rPr>
      <t>TENJO</t>
    </r>
  </si>
  <si>
    <t>HASTA EL 24 DE MAYO DEL 2020</t>
  </si>
  <si>
    <t>MAYO 24 /2020</t>
  </si>
  <si>
    <t>MARZO/12/2020</t>
  </si>
  <si>
    <r>
      <t xml:space="preserve">ADULTO MAYOR: </t>
    </r>
    <r>
      <rPr>
        <b/>
        <sz val="11"/>
        <rFont val="Calibri"/>
        <family val="2"/>
      </rPr>
      <t xml:space="preserve">ROSA DELIA ROA BARRERA </t>
    </r>
  </si>
  <si>
    <r>
      <t>DISCAPACIDAD MENTAL:</t>
    </r>
    <r>
      <rPr>
        <b/>
        <sz val="11"/>
        <rFont val="Calibri"/>
        <family val="2"/>
      </rPr>
      <t xml:space="preserve">JOHN JAVIER MARTINEZ RAMOS, LUZ MARINA RAMIREZ BRAVO, PATRICIA LOPEZ  </t>
    </r>
    <r>
      <rPr>
        <b/>
        <sz val="11"/>
        <color indexed="10"/>
        <rFont val="Calibri"/>
        <family val="2"/>
      </rPr>
      <t>ADULTO MAYOR</t>
    </r>
    <r>
      <rPr>
        <b/>
        <sz val="11"/>
        <rFont val="Calibri"/>
        <family val="2"/>
      </rPr>
      <t>: MARIA SIMONA SALGUERO</t>
    </r>
  </si>
  <si>
    <r>
      <rPr>
        <sz val="9"/>
        <color indexed="10"/>
        <rFont val="Arial"/>
        <family val="2"/>
      </rPr>
      <t>ADULTO MAYOR</t>
    </r>
    <r>
      <rPr>
        <sz val="9"/>
        <rFont val="Arial"/>
        <family val="2"/>
      </rPr>
      <t xml:space="preserve">: JOSE LUIS ARDILA, CAMPO ELIAS GONZALEZ, ANA TULIA MORENO, MARIA DEL CARMEN MORENO, MIGUEL MORENO, RUFINO REYES DUARTE, DANIEL GALINDO ARIAS, LUIS ALFONSO JIMENEZ GARCIA, PABLO ANTONIO PINZON, JACINTO PAEZ CASTILLO, CARLOS JULIO PRIAS, ARTURO VARGAS, MARCO TULIO MORENO GIL, ADDONINA MORENO SIERRA,  </t>
    </r>
    <r>
      <rPr>
        <sz val="9"/>
        <color indexed="10"/>
        <rFont val="Arial"/>
        <family val="2"/>
      </rPr>
      <t>DISCAPACIDAD MENTAL</t>
    </r>
    <r>
      <rPr>
        <sz val="9"/>
        <rFont val="Arial"/>
        <family val="2"/>
      </rPr>
      <t>: ALEJANDRO CAMPOS MARTINEZ, JUAN CARLOS ROCHA BAQUERO, JAIO GONZALEZ</t>
    </r>
  </si>
  <si>
    <r>
      <rPr>
        <sz val="9"/>
        <color indexed="10"/>
        <rFont val="Arial"/>
        <family val="2"/>
      </rPr>
      <t>ADULTO MAYOR</t>
    </r>
    <r>
      <rPr>
        <sz val="9"/>
        <color indexed="8"/>
        <rFont val="Arial"/>
        <family val="2"/>
      </rPr>
      <t>: BLANCA CECILIA CUBILLOS CUBILLOS, JOSE SERAFIN OLARTE, BERNARDO ANGEL,LUIS HERNANDO RODRIGUEZ, LUIS ENRRIQUE GUTIERREZ LOPEZ, ESTEBAN HERNANDEZ ROZO, JOSE ROMEL BONILLA,ASCENCION CASTELLANOS, JUAN DE JESUS CRUZ BELTRAN,MARIA OLGA AEDILA CRUZ ,JULIO CESAR HUERFANO MARTINEZ</t>
    </r>
  </si>
  <si>
    <r>
      <t>ADULTO MAYOR:</t>
    </r>
    <r>
      <rPr>
        <sz val="9"/>
        <rFont val="Arial"/>
        <family val="2"/>
      </rPr>
      <t xml:space="preserve"> MANUEL VICENTE ALFONSO, ANTONIO MARITA, AURA MARIA CANTE GARCIA</t>
    </r>
  </si>
  <si>
    <r>
      <rPr>
        <sz val="9"/>
        <color indexed="10"/>
        <rFont val="Arial"/>
        <family val="2"/>
      </rPr>
      <t>ADULTO MAYOR</t>
    </r>
    <r>
      <rPr>
        <sz val="9"/>
        <rFont val="Arial"/>
        <family val="2"/>
      </rPr>
      <t xml:space="preserve"> :MARIA INES MONTENEGRO, MARIA ELVIRA BUITRAGO DE VARGAS, MISAEL CARDENAS. LUZ ALBA FERNANDEZ GONZALEZ, BERNARDO CAICEDO, MARIA OBDULIA GOMEZ CASTIBLANCO, JOSE ARQUIMEDES MELO, MIGUEL RODRIGUEZ, ARACELY HUERFANO </t>
    </r>
    <r>
      <rPr>
        <sz val="9"/>
        <color indexed="10"/>
        <rFont val="Arial"/>
        <family val="2"/>
      </rPr>
      <t>DISCAPACIDAD MENTAL</t>
    </r>
    <r>
      <rPr>
        <sz val="9"/>
        <rFont val="Arial"/>
        <family val="2"/>
      </rPr>
      <t>: FABIO CORREDOR GOMEZ, HERNAN BALLEN CASTILLO, LUIS EDUARDO MELO RUBIANO, LEYDI YOHAJA GORDO ABRIL, HELVER SILVINO AREVALO, MARIA DEL CARMEN RUBIANO MELO, BLANCA LILIA QUINTERO RODRIGUEZ, FLOR MARINA PALACIOS CORREDOR</t>
    </r>
  </si>
  <si>
    <r>
      <rPr>
        <sz val="9"/>
        <color indexed="10"/>
        <rFont val="Arial"/>
        <family val="2"/>
      </rPr>
      <t>ADULTO MAYOR</t>
    </r>
    <r>
      <rPr>
        <sz val="9"/>
        <color indexed="8"/>
        <rFont val="Arial"/>
        <family val="2"/>
      </rPr>
      <t>:  ROSA MARIA CORREA, MIGUEL ANTONIO ESPINOSA GUERRERO, EDELMIRA ESPEJO RODRIGUEZ</t>
    </r>
  </si>
  <si>
    <r>
      <rPr>
        <sz val="9"/>
        <color indexed="10"/>
        <rFont val="Arial"/>
        <family val="2"/>
      </rPr>
      <t>DISCAPACIDAD MENTAL</t>
    </r>
    <r>
      <rPr>
        <sz val="9"/>
        <color indexed="8"/>
        <rFont val="Arial"/>
        <family val="2"/>
      </rPr>
      <t xml:space="preserve">: ROSA INES VELASQUEZ MILLAN, MARIA TERESA RIOS NIMISICA,  JOSE NESTOR FABIAN RODRIGUEZ, WILMAR BARBOSA RINCON </t>
    </r>
    <r>
      <rPr>
        <sz val="9"/>
        <color indexed="10"/>
        <rFont val="Arial"/>
        <family val="2"/>
      </rPr>
      <t>ADULTO MAYOR</t>
    </r>
    <r>
      <rPr>
        <sz val="9"/>
        <color indexed="8"/>
        <rFont val="Arial"/>
        <family val="2"/>
      </rPr>
      <t xml:space="preserve">: ROSALBINA AGUDELO AGUDELO, NEPOMUCENO ACOSTA, JOSE HELADIO MARTINEZ, TEOFILONIMISICA VARGAS, BARONIO ROMERO VARELA, JORGE VILLALOBOS VILLALOBOS, ROSA TULIA ROMERO GUEVARA, REINALDO GUTIERREZ ROJAS, ROSA LAURA LEON TORRES, MIGUEL ANTONIO FUENTES TORRES, JOSE FRANCISCO LARA LARA,  JOSE JACOBO VILLAR ROMERO, GUILLERMO ROMERO VARELA, JAIME AGUDELO ROMERO, JOSE VICENTE CESPEDES ROMERO, </t>
    </r>
  </si>
  <si>
    <r>
      <rPr>
        <sz val="9"/>
        <color indexed="10"/>
        <rFont val="Arial"/>
        <family val="2"/>
      </rPr>
      <t>ADULTO MAY</t>
    </r>
    <r>
      <rPr>
        <sz val="9"/>
        <color indexed="8"/>
        <rFont val="Arial"/>
        <family val="2"/>
      </rPr>
      <t xml:space="preserve">OR: JOSE PARMENIO ACOSTA ZAMBRANO, JOSE GREGORIO BAQUERO, MIGUEL ANGEL REY GARZON, MARIA YENETH CASTRO CASTRO, FLORIA PRISCILA GARAY,  </t>
    </r>
    <r>
      <rPr>
        <sz val="9"/>
        <color indexed="10"/>
        <rFont val="Arial"/>
        <family val="2"/>
      </rPr>
      <t>SALUD MENTAL</t>
    </r>
    <r>
      <rPr>
        <sz val="9"/>
        <color indexed="8"/>
        <rFont val="Arial"/>
        <family val="2"/>
      </rPr>
      <t xml:space="preserve"> : GUILLERMO ALONSO BARBOSA, FABIO EUTACIO  CASTRO, MARIA CLEMENCIA GARAY</t>
    </r>
  </si>
  <si>
    <r>
      <rPr>
        <sz val="9"/>
        <color indexed="10"/>
        <rFont val="Arial"/>
        <family val="2"/>
      </rPr>
      <t>DISCAPACIDAD MENTAL</t>
    </r>
    <r>
      <rPr>
        <sz val="9"/>
        <rFont val="Arial"/>
        <family val="2"/>
      </rPr>
      <t>: LUIS FERNANDO LEON, HEBERTH ROJAS VERGARA, ARISTOBULO URREGO URREGO</t>
    </r>
  </si>
  <si>
    <r>
      <t xml:space="preserve">ADULTO MAYOR: </t>
    </r>
    <r>
      <rPr>
        <sz val="9"/>
        <rFont val="Arial"/>
        <family val="2"/>
      </rPr>
      <t xml:space="preserve">JOSE TEOFILO TORRES TRUJILLO, MIGUEL PINTO VELANIA, RAFAEL ANGARITA GUZMAN </t>
    </r>
  </si>
  <si>
    <r>
      <t xml:space="preserve">DICAOACIDAD MENTAL: </t>
    </r>
    <r>
      <rPr>
        <sz val="9"/>
        <rFont val="Arial"/>
        <family val="2"/>
      </rPr>
      <t xml:space="preserve">CECILIA ANGEL, </t>
    </r>
  </si>
  <si>
    <r>
      <rPr>
        <sz val="9"/>
        <color indexed="10"/>
        <rFont val="Arial"/>
        <family val="2"/>
      </rPr>
      <t>ADULTO MAYOR</t>
    </r>
    <r>
      <rPr>
        <sz val="9"/>
        <rFont val="Arial"/>
        <family val="2"/>
      </rPr>
      <t>: EULICES LIVEROS, ISAIAS TROMPAS CUERVO</t>
    </r>
  </si>
  <si>
    <r>
      <t xml:space="preserve"> DISCAPACIDAD MENTAL:</t>
    </r>
    <r>
      <rPr>
        <sz val="9"/>
        <rFont val="Arial"/>
        <family val="2"/>
      </rPr>
      <t xml:space="preserve">HERMINIO JOSE ESCOBAR, MARIA TERESA MONRROY GARCIA, HERNANDO VILLATE SALAS RODRIGUEZ, JAVIER FRANCISCO ESPINOSA ESPINOSA                 </t>
    </r>
    <r>
      <rPr>
        <sz val="9"/>
        <color indexed="10"/>
        <rFont val="Arial"/>
        <family val="2"/>
      </rPr>
      <t>ADULTO MAYOR:</t>
    </r>
    <r>
      <rPr>
        <sz val="9"/>
        <rFont val="Arial"/>
        <family val="2"/>
      </rPr>
      <t xml:space="preserve"> JESUS ANTONIO ESPINOSA, JESUS ANGEL GAITAN AGUDELO, MARINA GARCIA, VICENTE DUARTE HERNANDEZ, JOSE ROBERTO BASTO PEÑUELA, GUSTAVO FIERO ORTIZ </t>
    </r>
  </si>
  <si>
    <r>
      <rPr>
        <sz val="9"/>
        <color indexed="10"/>
        <rFont val="Arial"/>
        <family val="2"/>
      </rPr>
      <t>ADULTO MAYOR</t>
    </r>
    <r>
      <rPr>
        <sz val="9"/>
        <rFont val="Arial"/>
        <family val="2"/>
      </rPr>
      <t>: GLORIA MARIA BRAVO, ELIECER RICO, ABDULIO MUÑOZ, LEONILDE MUÑOZ ETELVINA MUÑOZ</t>
    </r>
    <r>
      <rPr>
        <sz val="9"/>
        <color indexed="10"/>
        <rFont val="Arial"/>
        <family val="2"/>
      </rPr>
      <t>, DISCAPACIDAD</t>
    </r>
    <r>
      <rPr>
        <sz val="9"/>
        <rFont val="Arial"/>
        <family val="2"/>
      </rPr>
      <t xml:space="preserve"> </t>
    </r>
    <r>
      <rPr>
        <sz val="9"/>
        <color indexed="10"/>
        <rFont val="Arial"/>
        <family val="2"/>
      </rPr>
      <t>MENTA</t>
    </r>
    <r>
      <rPr>
        <sz val="9"/>
        <rFont val="Arial"/>
        <family val="2"/>
      </rPr>
      <t>L: ROMULA CUBILLOS, PLINIO YESID, ELIZABETH ORJUELA, ALEXANDER TAFUR</t>
    </r>
  </si>
  <si>
    <r>
      <rPr>
        <sz val="9"/>
        <color indexed="10"/>
        <rFont val="Arial"/>
        <family val="2"/>
      </rPr>
      <t>DISCAPACIDAD</t>
    </r>
    <r>
      <rPr>
        <sz val="9"/>
        <color indexed="8"/>
        <rFont val="Arial"/>
        <family val="2"/>
      </rPr>
      <t xml:space="preserve">: GLADYS MARIN, MARIA YERSI PINILLA GONZALEZ, PABLO ALEJANDRO RAMOS CAÑON, </t>
    </r>
  </si>
  <si>
    <r>
      <rPr>
        <sz val="9"/>
        <color indexed="10"/>
        <rFont val="Arial"/>
        <family val="2"/>
      </rPr>
      <t>DISCAPACIDAD MENTAL</t>
    </r>
    <r>
      <rPr>
        <sz val="9"/>
        <color indexed="8"/>
        <rFont val="Arial"/>
        <family val="2"/>
      </rPr>
      <t xml:space="preserve">: JOSE CRISANTO ENRIQUEZ PULIDO, MIGUEL ANTONIO ENRIQUEZ PULIDO, RICARDO NIETO DIAZ, </t>
    </r>
    <r>
      <rPr>
        <sz val="9"/>
        <color indexed="10"/>
        <rFont val="Arial"/>
        <family val="2"/>
      </rPr>
      <t>ADULTO MAYOR</t>
    </r>
    <r>
      <rPr>
        <sz val="9"/>
        <color indexed="8"/>
        <rFont val="Arial"/>
        <family val="2"/>
      </rPr>
      <t>: AGUSTIN GARCIA</t>
    </r>
  </si>
  <si>
    <r>
      <t xml:space="preserve"> </t>
    </r>
    <r>
      <rPr>
        <sz val="9"/>
        <color indexed="10"/>
        <rFont val="Arial"/>
        <family val="2"/>
      </rPr>
      <t>DISCAPACIDAD MENTA</t>
    </r>
    <r>
      <rPr>
        <sz val="9"/>
        <rFont val="Arial"/>
        <family val="2"/>
      </rPr>
      <t>L:HUGO HERNANDO FORERO BELLO, JOSE PARMENIO AREVALO GOMEZ, FLOR MARIA FORERO BELLO,  MARIA CONSUELO CASTIBLANCO CASTILLO</t>
    </r>
  </si>
  <si>
    <r>
      <t xml:space="preserve">ADULTO MAYOR: </t>
    </r>
    <r>
      <rPr>
        <sz val="9"/>
        <rFont val="Arial"/>
        <family val="2"/>
      </rPr>
      <t xml:space="preserve">ROSA DELIA ROA BARRERA </t>
    </r>
  </si>
  <si>
    <r>
      <t xml:space="preserve">ADULTO MAYOR: </t>
    </r>
    <r>
      <rPr>
        <sz val="9"/>
        <rFont val="Arial"/>
        <family val="2"/>
      </rPr>
      <t>BENJAMIN AVILA RODRIGUEZ, RITO ANTONIOMUNAR MARTINEZ, MARIA DE JESUS VASQUEZ PADILLA</t>
    </r>
  </si>
  <si>
    <r>
      <t>DISCAPACIDAD MENTAL:</t>
    </r>
    <r>
      <rPr>
        <sz val="9"/>
        <rFont val="Arial"/>
        <family val="2"/>
      </rPr>
      <t xml:space="preserve">JOHN JAVIER MARTINEZ RAMOS, LUZ MARINA RAMIREZ BRAVO, PATRICIA LOPEZ  </t>
    </r>
    <r>
      <rPr>
        <sz val="9"/>
        <color indexed="10"/>
        <rFont val="Arial"/>
        <family val="2"/>
      </rPr>
      <t>ADULTO MAYOR</t>
    </r>
    <r>
      <rPr>
        <sz val="9"/>
        <rFont val="Arial"/>
        <family val="2"/>
      </rPr>
      <t>: MARIA SIMONA SALGUERO</t>
    </r>
  </si>
  <si>
    <r>
      <rPr>
        <sz val="9"/>
        <color indexed="10"/>
        <rFont val="Arial"/>
        <family val="2"/>
      </rPr>
      <t xml:space="preserve">ADULTO MAYOR: </t>
    </r>
    <r>
      <rPr>
        <sz val="9"/>
        <color indexed="8"/>
        <rFont val="Arial"/>
        <family val="2"/>
      </rPr>
      <t xml:space="preserve"> JOSE RAUL ORTIZ HERRERA, CLAUDIA VIVIANA BERNAL, CARLOS LOPEZ, WILSON JAVIER RAMOS MORENO</t>
    </r>
  </si>
  <si>
    <r>
      <rPr>
        <sz val="9"/>
        <color indexed="10"/>
        <rFont val="Arial"/>
        <family val="2"/>
      </rPr>
      <t>DISCAPACIDAD MENTAL</t>
    </r>
    <r>
      <rPr>
        <sz val="9"/>
        <rFont val="Arial"/>
        <family val="2"/>
      </rPr>
      <t xml:space="preserve">: GENARO SANABRIA, NIDIA ESPERANZA SANABRIA, MIRIAM ESPERANZA CELEITA, EDGAR RAUL ROMERO, JOSE LEONIDAS VILLALBA ROMERO             </t>
    </r>
    <r>
      <rPr>
        <sz val="9"/>
        <color indexed="10"/>
        <rFont val="Arial"/>
        <family val="2"/>
      </rPr>
      <t>ADULTO MAYOR</t>
    </r>
    <r>
      <rPr>
        <sz val="9"/>
        <rFont val="Arial"/>
        <family val="2"/>
      </rPr>
      <t>: MIRIAM BRIGIDA MICAN CLAVIJO, GONZALO CELEITA ROMERO</t>
    </r>
  </si>
  <si>
    <r>
      <t xml:space="preserve">ADULTO MAYOR: </t>
    </r>
    <r>
      <rPr>
        <sz val="9"/>
        <rFont val="Arial"/>
        <family val="2"/>
      </rPr>
      <t>AURA NELLY SAAVEDRA SUAREZ, JUAN BAUTISTA SOLER CRUZ, JOSE ALFONSO PULIDO</t>
    </r>
  </si>
  <si>
    <r>
      <rPr>
        <sz val="9"/>
        <color indexed="10"/>
        <rFont val="Arial"/>
        <family val="2"/>
      </rPr>
      <t>SALUD MENTAL</t>
    </r>
    <r>
      <rPr>
        <sz val="9"/>
        <rFont val="Arial"/>
        <family val="2"/>
      </rPr>
      <t xml:space="preserve">: JOSE ANTONIO ACOSTA VELASQUEZ, MARIA ROSA RODRIGUEZ, ADRIANO GONZALEZ  </t>
    </r>
  </si>
  <si>
    <t>PANDI</t>
  </si>
  <si>
    <r>
      <rPr>
        <sz val="9"/>
        <color indexed="10"/>
        <rFont val="Arial"/>
        <family val="2"/>
      </rPr>
      <t xml:space="preserve">ADULTO MAYOR: </t>
    </r>
    <r>
      <rPr>
        <sz val="9"/>
        <rFont val="Arial"/>
        <family val="2"/>
      </rPr>
      <t xml:space="preserve">JORGE AGUSTIN SOLER ARIAS, AURORA CAMACHO  LOPEZ, ANAIS HERRERA, TEODULO SERRANO HERRERA, EMILIANO RODRIGUEZ GOMEZ, JOSE FILIBERTO LOPEZ, MARIA HELENA MACANA, FRANCISCO ESPINOZA,BLANCA CECILIA MARTINEZ, </t>
    </r>
  </si>
  <si>
    <t>ok</t>
  </si>
  <si>
    <t>Yuly Juliana Borbon</t>
  </si>
  <si>
    <t>CRA 37 # 6-55</t>
  </si>
  <si>
    <t>julianaborbon9310@hotmail.com</t>
  </si>
  <si>
    <t>CONTRATAR LOS SERVICIOS PROFESIONALES EN INGENIERÍA CIVIL PARA APOYO TÉCNICO EN LABORES DE DIAGNÓSTICO, AJUSTES, REVISIÓN DE PRESUPUESTOS Y SEGUIMIENTO A LAS NECESIDADES DE MANTENIMIENTO E INFRAESTRUCTURA EN LOS CENTROS DE PROTECCIÓN Y DEMAS BIENES INMUEBLES DE PROPIEDAD DE LA ENTIDAD.</t>
  </si>
  <si>
    <t>07  meses</t>
  </si>
  <si>
    <t>https://www.secop.gov.co/CO1ContractsManagement/Tendering/ProcurementContractEdit/View?docUniqueIdentifier=CO1.PCCNTR.1445868&amp;prevCtxUrl=https%3a%2f%2fwww.secop.gov.co%3a443%2fCO1ContractsManagement%2fTendering%2fProcurementContractManagement%2fIndex&amp;prevCtxLbl=Contratos+</t>
  </si>
  <si>
    <t>Tulio Alejandro Serrano</t>
  </si>
  <si>
    <t>CALLE 50 # 13-76</t>
  </si>
  <si>
    <t>tulioalejandroserrano@gmail.com</t>
  </si>
  <si>
    <t>CONTRATAR LA PRESTACIÓN DE SERVICIOS PROFESIONALES DE UN ABOGADO ESPECIALISTA PARA EL APOYO A LA OFICINA DE GESTIÓN INTEGRAL DE BIENES INMUEBLES Y A LA OFICINA ASESORA JURÍDICA PARA BRINDAR ASESORÍA JURÍDICA EN LOS TEMAS RELACIONADOS CON LAS FUNCIONES PROPIAS DE BIENES INMUEBLES, INICIAR PROCESOS DE TERMINACIÓN DE CONTRATOS DE COMODATO Y RESTITUCIÓN DE BIENES INMUEBLES ARRENDADOS, RECUPERACION Y SANEAMIENTO DE BIENES EN EL MUNICIPIO DE SIBATÉ, ACOMPAÑAMIENTO JURIDICO EN LA LIQUIDACION DE LA EMPRESA DEPARTAMENTAL URBANISTICA S.A.S (LOTE 15 Y 16), ASÍ COMO EJERCER LA REPRESENTACION JUDICIAL EN LOS MUNICIPIOS DEL DEPARTAMENTO Y EN EL DISTRITO CAPITAL EN LOS PROCESOS CONTENCIOSOS, COACTIVOS, REQUERIMIENTOS ESPECIALES ADMINISTRATIVOS, ACTUACIONES ADMINISTRATIVAS, REALIZAR ANÁLISIS Y ESTUDIO DE CASOS DE LA OFICINA DE GESTION INTEGRAL DE BIENES INMUEBLES, DOCUMENTOS JURÍDICOS, EMITIR CONCEPTOS JURÍDICOS, CONTESTACIÓN DE DERECHOS DE PETICIÓN, ASEGURANDO EL CONTROL Y SEGUIMIENTO DE TODOS LOS PROCESOS ASIGNADOS</t>
  </si>
  <si>
    <t>07 meses</t>
  </si>
  <si>
    <t>https://www.secop.gov.co/CO1ContractsManagement/Tendering/ProcurementContractEdit/View?docUniqueIdentifier=CO1.PCCNTR.1446000&amp;prevCtxUrl=https%3a%2f%2fwww.secop.gov.co%3a443%2fCO1ContractsManagement%2fTendering%2fProcurementContractManagement%2fIndex&amp;prevCtxLbl=Contratos+</t>
  </si>
  <si>
    <t>NESTOR CASTAÑEDA CASTAÑEDA y DIANA CAROLINA ZAMBRANO</t>
  </si>
  <si>
    <t>PENDIENTE POLIZA Y ACTA DE INICIO</t>
  </si>
  <si>
    <t>Edwin Julian Montaño</t>
  </si>
  <si>
    <t>CRA 8H # 173-48</t>
  </si>
  <si>
    <t>ejulianmontano@hotmail.com</t>
  </si>
  <si>
    <t>CONTRATAR LOS SERVICIOS PROFESIONALES DE ABOGADO PARA EL APOYO JURÍDICO A LA SECRETARIA GENERAL, PARA REALIZAR LA REVISIÓN DE CUOTAS PARTES Y LAS SOLICITUDES DE BONO PENSIONAL, REVISIÓN Y SEGUIMIENTO A LA PRESUNTA DEUDA ANTE COLPENSIONES, REVISIÓN Y ELABORACIÓN DE CONCEPTOS JURÍDICOS SOLICITADOS POR LA OFICINA DEPENDIENTE.</t>
  </si>
  <si>
    <t>https://www.secop.gov.co/CO1ContractsManagement/Tendering/ProcurementContractEdit/View?docUniqueIdentifier=CO1.PCCNTR.1445884&amp;prevCtxUrl=https%3a%2f%2fwww.secop.gov.co%3a443%2fCO1ContractsManagement%2fTendering%2fProcurementContractManagement%2fIndex&amp;prevCtxLbl=Contratos+</t>
  </si>
  <si>
    <t>Carlos Alberto Rojas</t>
  </si>
  <si>
    <t>CALLE 10 S # 11-23</t>
  </si>
  <si>
    <t>asejuridicasintegral</t>
  </si>
  <si>
    <t>05 meses</t>
  </si>
  <si>
    <t>https://www.secop.gov.co/CO1ContractsManagement/Tendering/ProcurementContractEdit/View?docUniqueIdentifier=CO1.PCCNTR.1449593&amp;awardUniqueIdentifier=&amp;buyerDossierUniqueIdentifier=CO1.BDOS.1166070&amp;id=516317</t>
  </si>
  <si>
    <t>NESTOR ARMANDO CASTAÑEDA Y DIANA CAROLINA ZAMBRANO</t>
  </si>
  <si>
    <t>PENDIENTE ACTA DE INICIO</t>
  </si>
  <si>
    <t>Felipe Beltran</t>
  </si>
  <si>
    <t>CRA 6 # 7-36</t>
  </si>
  <si>
    <t>felipebeltranjuridico@gmail.com</t>
  </si>
  <si>
    <t>ASESORAR Y BRINDAR APOYO A LA OFICINA ASESORA JURÍDICA Y EJERCER LA REPRESENTACIÓN JUDICIAL Y/O EXTRAJUDICIAL DE LA BENEFICENCIA DE CUNDINAMARCA EN LOS ASUNTOS ASIGNADOS DE LAS DIFERENTES RAMAS DEL DERECHO EN QUE ESTA SEA PARTE, ASEGURANDO LA REVISIÓN, ATENCIÓN, CONTROL Y SEGUIMIENTO DE LOS PROCESOS CONCEDIDOS, EJERCER LA DEFENSA DE LOS PROCESOS ADMINISTRATIVOS Y SANCIONATORIOS ADELANTADOS ANTE LA CAR Y LAS DIFERENTES ENTIDADES ESTATALES, SECRETARIAS DE SALUD Y ALCALDÍAS MUNICIPALES, REALIZAR ESTUDIOS DE TÍTULOS A PREDIOS, PROYECTAR RESPUESTAS A SOLICITUDES EN GENERAL, PROYECTAR Y RESPONDER TUTELAS, REALIZAR ANÁLISIS DE CASOS Y DOCUMENTOS JURÍDICOS Y EMITIR CONCEPTOS, PROYECTAR RESOLUCIONES Y ACUERDOS, ASÍ MISMO PROTEGER Y GARANTIZAR LOS INTERESES Y LA DEFENSA JUDICIAL DE LA BENEFICENCIA DE CUNDINAMARCA.</t>
  </si>
  <si>
    <t>https://www.secop.gov.co/CO1ContractsManagement/Tendering/ProcurementContractEdit/View?docUniqueIdentifier=CO1.PCCNTR.1452051&amp;awardUniqueIdentifier=&amp;buyerDossierUniqueIdentifier=CO1.BDOS.1167596&amp;id=517224</t>
  </si>
  <si>
    <t>DIANA CAROLINA ZAMBRANO</t>
  </si>
  <si>
    <t xml:space="preserve">PENDIENTE POLIZA </t>
  </si>
  <si>
    <t>SIWEB</t>
  </si>
  <si>
    <t>Jose Leonardo Chaves Acosta</t>
  </si>
  <si>
    <t xml:space="preserve">Gerardin Castellanos </t>
  </si>
  <si>
    <t>Edilma Penagos</t>
  </si>
  <si>
    <t>Nathalia Garzon</t>
  </si>
  <si>
    <t>Claudia Liliana Triana Riaño</t>
  </si>
  <si>
    <t>ICONTEC</t>
  </si>
  <si>
    <t>DISEÑAR, IMPLEMENTAR, ADMINISTRAR, COORDINAR Y EJECUTAR LAS ACTIVIDADES DEL SISTEMA DE GESTIÓN DE LA SEGURIDAD Y LA SALUD EN EL TRABAJO EN LA BENEFICENCIA DE CUNDINAMARCA DURANTE LA VIGENCIA 2020, DE CONFORMIDAD A LA VIGENCIA DEL CONTRATO DE LA BENEFICENCIA DE CUNDINAMARCA</t>
  </si>
  <si>
    <t xml:space="preserve">PRESTAR SERVICIOS PROFESIONALES DE APOYO  A LA SUBGERENCIA DE PROTECCIÓN SOCIAL EN EL ÁREA ADMINISTRATIVA  EN EL TRÁMITE DE COBRO DE CARTERA DE LOS CONTRATOS Y CONVENIOS SUSCRITOS ANTE LOS DIFERENTES MUNICIPIOS DEL DEPARTAMENTO DE CUNDINAMARCA Y LA GESTIÓN  DOCUMENTAL EN LA PRESENTACIÓN Y CONSOLIDACIÓN DE  CUENTA ANTE LA SECRETARIA DISTRITAL DE INTEGRACIÓN SOCIAL </t>
  </si>
  <si>
    <t>CONTRATAR EL SERVICIO DE SOPORTE Y MANTENIMIENTO AL SOFTWARE SWIM EN LA BENEFICENCIA DE CUNDINAMARCA, ENTENDIÉNDOSE DICHO SERVICIO, COMO LA ACCIÓN DE SOLUCIONAR POSIBLES INCONVENIENTES DE CARÁCTER TÉCNICO QUE PUDIESE PRESENTAR EL SOFTWARE DURANTE SU NORMAL FUNCIONAMIENTO, BRINDAR ASISTENCIA TECNICA Y MEJORAR PROCESOS QUE CONLLEVAN CADA DÍA A UN ÓPTIMO FUNCIONAMIENTO DE LOS SISTEMAS CON QUE CUENTA LA INSTITUCIÓN ACTUALMENTE MEJORANDO LA CALIDAD Y OPORTUNIDAD DE LA INFORMACIÓN. LOS MÓDULOS QUE SE LES DARÁ SOPORTE Y ASISTENCIA TECNICA SON LOS SIGUIENTES: PRESUPUESTO, CONTABILIDAD, TESORERÍA, INFORMES A ENTIDADES DE CONTROL, NOMINA, ALMACÉN, INDUSTRIA Y COMERCIO, FACTURACIÓN Y CARTERA Y BIENES INMUEBLES.</t>
  </si>
  <si>
    <t>CONTRATAR UN PROFESIONAL, PARA BRINDAR LA ASESORÍA, ALISTAMIENTO Y EJECUCIÓN DE LAS ACTIVIDADES DE FORTALECIMIENTO, SEGUIMIENTO Y MEJORA CONTINUA DEL SISTEMA INTEGRADO DE GESTIÓN DE CALIDAD DE LA BENEFICENCIA DE CUNDINAMARCA CON LOS REQUISITOS DE LA NORMA ISO 9001:2015 Y LA RENOVACIÓN DE CERTIFICACIÓN POR PARTE DE ICONTEC, PARA LA BENEFICENCIA DE CUNDINAMARCA.</t>
  </si>
  <si>
    <t xml:space="preserve">PRESTAR SERVICIOS PROFESIONALES EN EL ÁREA DE TRABAJO SOCIAL, PARA APOYAR A LA SUPERVISIÓN EN LOS PROCESOS PROPIOS DEL ÁREA EN LOS CONVENIOS DE ASOCIACIÓN CON LOS CENTROS DE PROTECCIÓN SOCIAL DEPENDIENTES DE LA BENEFICENCIA DE CUNDINAMARCA. </t>
  </si>
  <si>
    <t>PRESTAR SERVICIOS PROFESIONALES EN EL ÁREA DE  NUTRICIÓN, DIETARÍA Y SERVICIOS  DE ALIMENTACIÓN  PARA APOYAR  A LA SUPERVISIÓN  EN LOS PROCESOS PROPIOS  DEL ÁREA  EN LOS CONVENIOS  DE ASOCIACIÓN  CON LOS CENTROS DE PROTECCIÓN SOCIAL  DE LA BENEFICENCIA DE CUNDINAMARCA</t>
  </si>
  <si>
    <t>PRESTAR SERVICIOS PROFESIONALES EN EL ÁREA ADMINISTRATIVA Y FINANCIERA, PARA APOYAR EL SEGUIMIENTO DE LOS CONVENIOS DE ASOCIACIÓN  CON LOS CENTROS  DE PROTECCIÓN SOCIAL DEPENDIENTES DE LA BENEFICENCIA DE CUNDINAMARCA.</t>
  </si>
  <si>
    <t>CONTRATAR LOS SERVICIOS PROFESIONALES CON EL INSTITUTO DE NORMAS TECNICAS COLOMBIANAS – ICONTEC, PARA LA REALIZACIÓN DE LA AUDITORIA EXTERNA AL SISTEMA DE GESTIÓN DE CALIDAD DE LA ENTIDAD PARA EL SEGUIMIENTO DE LA CERTIFICACIÓN BAJO LA NORMA NTC ISO 9001:2015</t>
  </si>
  <si>
    <r>
      <rPr>
        <i/>
        <sz val="9"/>
        <color indexed="8"/>
        <rFont val="Arial"/>
        <family val="2"/>
      </rPr>
      <t>CONTRATAR LOS SERVICIOS PROFESIONALES DE UN ABOGADO ESPECIALIZADO PARA QUE REPRESENTE LA ENTIDAD EN LOS PROCESOS JURIDICOS DE LA OFICINA DE GESTIÓN INTEGRAL DE BIENES INMUEBLES EN EL SEGUIMIENTO Y CONTROL DE LOS NEGOCIOS FIDUCIARIOS Y PRESTE APOYO A LA OFICINA JURIDICA DE LA ENTIDAD.</t>
    </r>
  </si>
  <si>
    <t>Pendiente estudios previos</t>
  </si>
  <si>
    <t>06 meses</t>
  </si>
  <si>
    <t>01 mes</t>
  </si>
  <si>
    <t>09 meses</t>
  </si>
  <si>
    <t>Carrera 13 b bis # 9- 141 Diamante</t>
  </si>
  <si>
    <t>clausstriana@yahoo.es</t>
  </si>
  <si>
    <t>https://www.secop.gov.co/CO1ContractsManagement/Tendering/ProcurementContractEdit/View?docUniqueIdentifier=CO1.PCCNTR.1471266&amp;prevCtxUrl=https%3a%2f%2fwww.secop.gov.co%3a443%2fCO1ContractsManagement%2fTendering%2fProcurementContractManagement%2fIndex&amp;prevCtxLbl=Contratos+</t>
  </si>
  <si>
    <t>PENDIENTE ACTA DE INICIO y poliza</t>
  </si>
  <si>
    <t>Fulvia Amelia Cañon</t>
  </si>
  <si>
    <t>Calle 69A #111C-10</t>
  </si>
  <si>
    <t>fulvia_ameliac@yahoo.es</t>
  </si>
  <si>
    <t>https://www.secop.gov.co/CO1BusinessLine/Tendering/BuyerWorkArea/Index?DocUniqueIdentifier=CO1.BDOS.1183002</t>
  </si>
  <si>
    <t>IVAN MAURICIO MORENO ESCOBAR</t>
  </si>
  <si>
    <t>PENDIENTE ACTA DE INICIO Y POLIZA</t>
  </si>
  <si>
    <t>CARRERA 53 No 45 - 06</t>
  </si>
  <si>
    <t>pedro.miranda@siiweb.net</t>
  </si>
  <si>
    <t>https://www.secop.gov.co/CO1ContractsManagement/Tendering/ProcurementContractEdit/View?docUniqueIdentifier=CO1.PCCNTR.1473630&amp;awardUniqueIdentifier=&amp;buyerDossierUniqueIdentifier=CO1.BDOS.1183012&amp;id=524595</t>
  </si>
  <si>
    <t>CALLE 50 N13 76</t>
  </si>
  <si>
    <t>astridgarzon.ng@gmail.com</t>
  </si>
  <si>
    <t>https://www.secop.gov.co/CO1BusinessLine/Tendering/BuyerWorkArea/Index?DocUniqueIdentifier=CO1.BDOS.1183114</t>
  </si>
  <si>
    <t>IVAN MAURICIO MORENO ESCOBAR           JANNETHE CRISTINA CUBIDES</t>
  </si>
  <si>
    <t>Carrera 10 #4B-51</t>
  </si>
  <si>
    <t>lizethcastellanos08@gmail.com</t>
  </si>
  <si>
    <t>https://www.secop.gov.co/CO1BusinessLine/Tendering/BuyerWorkArea/Index?DocUniqueIdentifier=CO1.BDOS.1186820</t>
  </si>
  <si>
    <t>PENDIENTE ACTA DE INICO Y POLIZA</t>
  </si>
  <si>
    <t>Calle 16 N° 5-39 B/San Juanito</t>
  </si>
  <si>
    <t>edilmapenagos@hotmail.com</t>
  </si>
  <si>
    <t>https://www.secop.gov.co/CO1BusinessLine/Tendering/BuyerWorkArea/Index?DocUniqueIdentifier=CO1.BDOS.1186825</t>
  </si>
  <si>
    <t>MARIA INES BOTON MACANA
JANNETHE CRISTINA CUBIDES</t>
  </si>
  <si>
    <t xml:space="preserve">PENDIENTE ACTA DE INICIO </t>
  </si>
  <si>
    <t>VALOR MENSUAL</t>
  </si>
  <si>
    <t>60 DIAS</t>
  </si>
  <si>
    <t xml:space="preserve">VILLETA </t>
  </si>
  <si>
    <r>
      <t xml:space="preserve">Prestar los servicios de Protección Social Integral que se ofrecen en los Centros de protección  de la Beneficencia de Cundinamarca a los usuarios procedentes del Municipio de  </t>
    </r>
    <r>
      <rPr>
        <b/>
        <i/>
        <sz val="11"/>
        <color indexed="8"/>
        <rFont val="Arial"/>
        <family val="2"/>
      </rPr>
      <t>VILLETA</t>
    </r>
  </si>
  <si>
    <t>FEBRER0/01/2020</t>
  </si>
  <si>
    <t>DORA MARCELA DIAZ
IVAN MORENO                       CRISTINA CUBIDES</t>
  </si>
  <si>
    <t>FALTA CDP, ACTA DE INICO  Y REGISTRO</t>
  </si>
  <si>
    <t xml:space="preserve"> VIGENTE</t>
  </si>
  <si>
    <r>
      <t xml:space="preserve">ADULTO MAYOR: </t>
    </r>
    <r>
      <rPr>
        <b/>
        <sz val="11"/>
        <rFont val="Calibri"/>
        <family val="2"/>
      </rPr>
      <t>LUIS FRANCISCO BARRETO, CAMPO ELIAS ROJAS ORJUELA, JOSE AVILA, ALICIA PEDRAZA, GERMAN GUTIERREZ CRUZ, ROBERTO ANTONIO PEÑUELA, RAFAEL CRUZ ALVARADO, JUAN DE DIOS ACOSTA HERRERA, ALFONSO MACIAS NIETO, LUIS ARTURO MORENO, CARMELO CIFUENTES BUSTOS.</t>
    </r>
    <r>
      <rPr>
        <b/>
        <sz val="11"/>
        <color indexed="10"/>
        <rFont val="Calibri"/>
        <family val="2"/>
      </rPr>
      <t xml:space="preserve">                                                                       DISCAPACIDAD MENTAL: </t>
    </r>
    <r>
      <rPr>
        <b/>
        <sz val="11"/>
        <rFont val="Calibri"/>
        <family val="2"/>
      </rPr>
      <t>JAUN GABRIEL SOLER RIVERA.</t>
    </r>
  </si>
  <si>
    <t>QUEBRADA NEGRA</t>
  </si>
  <si>
    <r>
      <t xml:space="preserve">Prestar los servicios de Protección Social Integral que se ofrecen en los Centros de protección  de la Beneficencia de Cundinamarca a los usuarios procedentes del Municipio de  </t>
    </r>
    <r>
      <rPr>
        <b/>
        <i/>
        <sz val="11"/>
        <color indexed="8"/>
        <rFont val="Arial"/>
        <family val="2"/>
      </rPr>
      <t>QUEBRADA NEGRA</t>
    </r>
  </si>
  <si>
    <t>MARZO/17/2020</t>
  </si>
  <si>
    <t>DORA MARCELA, IVAN MORENO, CRISTINA CUBIDES</t>
  </si>
  <si>
    <t>MAYO/16/2020</t>
  </si>
  <si>
    <t>ANGEL MARIA SIERRA, AQUILEO SORIANO SORIANO, ENRIQUETA HOSTOS ANZOLA, JESUS ALVAREZ CAMACHO, ANA DORILA MEDINA MARTINEZ, JOSE ALCIDES TRIANA, JOSE ALFONSO SALDAÑA CUERVO, JOSE ALQUIVER JARAMILLO CASTRO, JOSE SERAFIN MORERA, LUIS CARLOS ESTRADA, MARIA VICTORIA RODRIGUEZ, NICOLAS VASQUEZ, PARMENIO HERNANDEZ, PROSPERO SIMEON CASTILLO LEON, ROSA INES VARGAS CAMARGO, PASTOR NIETO, ANA LICENIA MELO TRIANA, MARIA AREGNIDA CACERES, PARMENIO QUIROGA, JULIO CESAR PAVA MARTINEZ, WILMER ANDERSON TRIANA CIFUENTES.</t>
  </si>
  <si>
    <t>BITUIMA</t>
  </si>
  <si>
    <r>
      <t xml:space="preserve">Prestar los servicios de Protección Social Integral que se ofrecen en los Centros de protección  de la Beneficencia de Cundinamarca a los usuarios procedentes del Municipio de  </t>
    </r>
    <r>
      <rPr>
        <b/>
        <i/>
        <sz val="11"/>
        <color indexed="8"/>
        <rFont val="Arial"/>
        <family val="2"/>
      </rPr>
      <t>BITUIMA</t>
    </r>
  </si>
  <si>
    <t>MARZO/18/2020</t>
  </si>
  <si>
    <t>JUNIO/12/2020</t>
  </si>
  <si>
    <t>JOSE TIBERIO VELASQUEZ, JOSE JESUS GARCIA, ARNULFO GOMEZ ARDILA, MARIA IGNACIA HERNANDEZ HERNANDEZ, GUILLERMINEA RUIZ SEPULVEDA, TEODOLINDA RODRIGUEZ MARTINEZ, EPAMINONDAS VELASQUEZ ALFONSO</t>
  </si>
  <si>
    <t>PASCA</t>
  </si>
  <si>
    <r>
      <t xml:space="preserve">Prestar los servicios de Protección Social Integral que se ofrecen en los Centros de protección  de la Beneficencia de Cundinamarca a los usuarios procedentes del Municipio de  </t>
    </r>
    <r>
      <rPr>
        <b/>
        <i/>
        <sz val="11"/>
        <color indexed="8"/>
        <rFont val="Arial"/>
        <family val="2"/>
      </rPr>
      <t>PASCA</t>
    </r>
  </si>
  <si>
    <t xml:space="preserve">3 MESES </t>
  </si>
  <si>
    <t>EDUVINA TORRES MOLINA MOLINA, PABLO MANUEL ALBORNOZ, SALOMON TOLENTINO, JOSE ISIDRO HORTUA, MANUEL ARCADIO PORRAS, GERARDO SIERRA MOLINA.</t>
  </si>
  <si>
    <t>JULIO/12/2020</t>
  </si>
  <si>
    <t>ABRIL/30/2020</t>
  </si>
  <si>
    <t xml:space="preserve">Se adicioo por 30 días hasta el 30 de abril </t>
  </si>
  <si>
    <t>30 DIAS</t>
  </si>
  <si>
    <t>SAN BERNARDO</t>
  </si>
  <si>
    <r>
      <t>Prestar servicios de proteccion Social Integral que se ofrecen en los centros de Proteccion de la Beneficencia de Cundinamarca a los usuarios procedentes del muinicipio de</t>
    </r>
    <r>
      <rPr>
        <b/>
        <i/>
        <sz val="11"/>
        <color indexed="8"/>
        <rFont val="Arial"/>
        <family val="2"/>
      </rPr>
      <t xml:space="preserve"> SAN BERNARDO</t>
    </r>
  </si>
  <si>
    <t>JULIO/06/2020</t>
  </si>
  <si>
    <t>LUCRECIA BEJARANO RAMOS, ROSA MARIA ACOSTA DE GUTIERREZ, MIGUEL ANGEL MORENO MORA, RJUAN ABSALON GONZALEZ, PABLO EMILIO PEDRAZA ACERO., MARIA CONCEPCION URREGO, FLOR ELIDA RAMIREZ</t>
  </si>
  <si>
    <r>
      <t xml:space="preserve">Prestar servicios de proteccion Social Integral que se ofrecen en los centros de Proteccion de la Beneficencia de Cundinamarca a los usuarios procedentes del muinicipio de </t>
    </r>
    <r>
      <rPr>
        <b/>
        <i/>
        <sz val="11"/>
        <color indexed="8"/>
        <rFont val="Arial"/>
        <family val="2"/>
      </rPr>
      <t>COTA</t>
    </r>
  </si>
  <si>
    <t>FEBRERO/11/2020</t>
  </si>
  <si>
    <t>JUNIO/10/2020</t>
  </si>
  <si>
    <r>
      <t xml:space="preserve">ADULTOS: </t>
    </r>
    <r>
      <rPr>
        <b/>
        <sz val="11"/>
        <rFont val="Calibri"/>
        <family val="2"/>
      </rPr>
      <t>MANRIQUE MACHADO, BEATRIZ FLORIDO RODRIGUEZ.</t>
    </r>
    <r>
      <rPr>
        <b/>
        <sz val="11"/>
        <color indexed="10"/>
        <rFont val="Calibri"/>
        <family val="2"/>
      </rPr>
      <t xml:space="preserve"> PSIQUIATRICOS: </t>
    </r>
    <r>
      <rPr>
        <b/>
        <sz val="11"/>
        <rFont val="Calibri"/>
        <family val="2"/>
      </rPr>
      <t>JULIAN CAMILO PAEZ, JOSE ALFREDO GARZON, ANA ROSA VELASQUEZ, ANA MARIA ERAZO CUASTAMAL, MARIA SONIA CRUZ ARIAS.</t>
    </r>
  </si>
  <si>
    <t>NOCAIMA</t>
  </si>
  <si>
    <r>
      <t xml:space="preserve">Prestar servicios de proteccion Social Integral que se ofrecen en los centros de Proteccion de la Beneficencia de Cundinamarca a los usuarios procedentes del muinicipio de </t>
    </r>
    <r>
      <rPr>
        <b/>
        <i/>
        <sz val="11"/>
        <color indexed="8"/>
        <rFont val="Arial"/>
        <family val="2"/>
      </rPr>
      <t>NOCAIMA</t>
    </r>
  </si>
  <si>
    <t>ABRIL/01/2020</t>
  </si>
  <si>
    <t>JULIO/31/2020</t>
  </si>
  <si>
    <r>
      <t xml:space="preserve">Prestar servicios de proteccion Social Integral que se ofrecen en los centros de Proteccion de la Beneficencia de Cundinamarca a los usuarios procedentes del muinicipio de </t>
    </r>
    <r>
      <rPr>
        <b/>
        <i/>
        <sz val="11"/>
        <color indexed="8"/>
        <rFont val="Arial"/>
        <family val="2"/>
      </rPr>
      <t>GUAYABETAL</t>
    </r>
  </si>
  <si>
    <t>2 MESES</t>
  </si>
  <si>
    <t>MARZO/31/2020</t>
  </si>
  <si>
    <t>JOSE TEOFILO TORRES TRUJILLO, MIGUEL PINTO VELANDIA, RAFAEL ANGARITA GUZMAN.</t>
  </si>
  <si>
    <t>MADRID</t>
  </si>
  <si>
    <r>
      <t xml:space="preserve">Prestar servicios de proteccion Social Integral que se ofrecen en los centros de Proteccion de la Beneficencia de Cundinamarca a los usuarios procedentes del muinicipio de </t>
    </r>
    <r>
      <rPr>
        <b/>
        <i/>
        <sz val="11"/>
        <color indexed="8"/>
        <rFont val="Arial"/>
        <family val="2"/>
      </rPr>
      <t>MADRID</t>
    </r>
  </si>
  <si>
    <t>MARZ0/31/2020</t>
  </si>
  <si>
    <t>JUNIO/30/2020</t>
  </si>
  <si>
    <r>
      <rPr>
        <b/>
        <sz val="11"/>
        <color indexed="10"/>
        <rFont val="Calibri"/>
        <family val="2"/>
      </rPr>
      <t>SALUD MENTAL:</t>
    </r>
    <r>
      <rPr>
        <b/>
        <sz val="11"/>
        <color indexed="8"/>
        <rFont val="Calibri"/>
        <family val="2"/>
      </rPr>
      <t>CASTRO CLARA HERMINDA, BLANCA NUBIA SILVA DE BERNAL, DAZA CASTILO JUAN JOSE.</t>
    </r>
    <r>
      <rPr>
        <b/>
        <sz val="11"/>
        <color indexed="10"/>
        <rFont val="Calibri"/>
        <family val="2"/>
      </rPr>
      <t xml:space="preserve"> ADULTOS:</t>
    </r>
    <r>
      <rPr>
        <b/>
        <sz val="11"/>
        <color indexed="8"/>
        <rFont val="Calibri"/>
        <family val="2"/>
      </rPr>
      <t xml:space="preserve"> CARDENAS JULIO, CASTRO CASTRO NATALIA, CLAVIJO GUTIERREZ ROXANA, GARCIA JIMENEZ JOSE MIGUEL, GARCIA PARRA LUIS ABEL, MESA RICARDO RAFAEL DARIO, MORA CARLOS JULIO, RAMIREZ VDA DE ESCOBAR TERESITA, ROJAS GUTIERREZ MARIA ELISA, RUIZ RUIZ RAUL, SILVA DE BARBOSA VIOLETA MERCEDES, MIRYAM FORERO PACHON, TACUMA FELIPA, LUIS EDUARDO HERNANDEZ SALINAS, MARIA PURIFICACION LOPEZ DELGADO, RAFAEL GOMEZ DIAS, ANA LUCIA MORALES MASUCA.</t>
    </r>
  </si>
  <si>
    <t>SUTATAUSA</t>
  </si>
  <si>
    <r>
      <t xml:space="preserve">Prestar servicios de proteccion Social Integral que se ofrecen en los centros de Proteccion de la Beneficencia de Cundinamarca a los usuarios procedentes del muinicipio de </t>
    </r>
    <r>
      <rPr>
        <b/>
        <i/>
        <sz val="11"/>
        <color indexed="8"/>
        <rFont val="Arial"/>
        <family val="2"/>
      </rPr>
      <t>SUTATAUSA</t>
    </r>
  </si>
  <si>
    <t>MARZO/04/2020</t>
  </si>
  <si>
    <t>JULIO/03/2020</t>
  </si>
  <si>
    <r>
      <rPr>
        <b/>
        <sz val="11"/>
        <color indexed="10"/>
        <rFont val="Calibri"/>
        <family val="2"/>
      </rPr>
      <t>ADULTOS MAYORES:</t>
    </r>
    <r>
      <rPr>
        <b/>
        <sz val="11"/>
        <rFont val="Calibri"/>
        <family val="2"/>
      </rPr>
      <t>ADELA PACHON VILLAMIL, ALEJANDRO SIERRRA, SANTOS ROBAYO RODRIGUEZ, ROSA CECILIA CAICEDO VARGAS</t>
    </r>
    <r>
      <rPr>
        <b/>
        <sz val="11"/>
        <color indexed="10"/>
        <rFont val="Calibri"/>
        <family val="2"/>
      </rPr>
      <t xml:space="preserve"> DISCAPACIDAD MENTAL: </t>
    </r>
    <r>
      <rPr>
        <b/>
        <sz val="11"/>
        <rFont val="Calibri"/>
        <family val="2"/>
      </rPr>
      <t>BLANCA YANETH SUAREZ, CRISANTO RODRIGUEZ</t>
    </r>
  </si>
  <si>
    <t xml:space="preserve">SAN ANTONIO DEL TEQUENDAMA </t>
  </si>
  <si>
    <r>
      <t xml:space="preserve">Prestar servicios de proteccion Social Integral que se ofrecen en los centros de Proteccion de la Beneficencia de Cundinamarca a los usuarios procedentes del muinicipio de </t>
    </r>
    <r>
      <rPr>
        <b/>
        <i/>
        <sz val="11"/>
        <color indexed="8"/>
        <rFont val="Arial"/>
        <family val="2"/>
      </rPr>
      <t>SAN ANTONIO DEL TEQUENDAMA</t>
    </r>
  </si>
  <si>
    <t>5 MESES Y 7 DIAS</t>
  </si>
  <si>
    <t>ABRIL/03/2020</t>
  </si>
  <si>
    <t>SEPTIEMBRE/09/2020</t>
  </si>
  <si>
    <t>SILVIA PATRICIA SANTANA, ISMAEL ROCHA, JOSE GREGORIO MONTAÑEZ, ANGEL MARIA GARAVITO, JORGE ENRIQUE AMORTEGUI AVILA</t>
  </si>
  <si>
    <r>
      <t xml:space="preserve">Prestar servicios de proteccion Social Integral que se ofrecen en los centros de Proteccion de la Beneficencia de Cundinamarca a los usuarios procedentes del muinicipio de </t>
    </r>
    <r>
      <rPr>
        <b/>
        <i/>
        <sz val="11"/>
        <color indexed="8"/>
        <rFont val="Arial"/>
        <family val="2"/>
      </rPr>
      <t>EL PEÑON</t>
    </r>
  </si>
  <si>
    <t>8 MESES</t>
  </si>
  <si>
    <t>ABRIL/28/2020</t>
  </si>
  <si>
    <t>DICIEMBRE/27/2020</t>
  </si>
  <si>
    <t>HERMELINDA VEGA DE BENAVIDES, MANUEL EMIRO PORRAS, ROBERTO SAAVEDRA, LUIS ENRIQUE GUERRA, LUIS ANTONIO ROJAS</t>
  </si>
  <si>
    <t>FACATATIVA</t>
  </si>
  <si>
    <r>
      <t xml:space="preserve">Prestar servicios de proteccion Social Integral que se ofrecen en los centros de Proteccion de la Beneficencia de Cundinamarca a los usuarios procedentes del muinicipio de </t>
    </r>
    <r>
      <rPr>
        <b/>
        <i/>
        <sz val="11"/>
        <color indexed="8"/>
        <rFont val="Arial"/>
        <family val="2"/>
      </rPr>
      <t>FACATATIVA</t>
    </r>
  </si>
  <si>
    <t>YADIRA HURTADO, PATRICA HURTADO, HECTOR ARMANDO MELO, LUZ MERY LOPEZ GARCIA, IVAN DARIO VILLALBA, EVELIO BOHADA HILARION, MERCEDES BELTRAN, LUZ MERY ORJUELA, ANDRES MARTINEZ, PEDRO PABLO FORERO, JOSE HAMILTON VILLANUEVA GORDILLO, ANAIS CARPETA MORA</t>
  </si>
  <si>
    <t>Jesus Angel Florez Moreno, leonilda Ramirez</t>
  </si>
  <si>
    <t>AGOSTO 15/2020</t>
  </si>
  <si>
    <t>VENCIDO</t>
  </si>
  <si>
    <t>https://www.secop.gov.co/CO1BusinessLine/Tendering/BuyerWorkArea/Index?DocUniqueIdentifier=CO1.BDOS.1194763</t>
  </si>
  <si>
    <t>MAYO/13/2020</t>
  </si>
  <si>
    <t>OCTUBRE/05/2020</t>
  </si>
  <si>
    <t>HASTA EL 05 DE OCTUBRE DEL 2020</t>
  </si>
  <si>
    <t>OCTUBRE 05 /2020</t>
  </si>
  <si>
    <t>CHOACHI</t>
  </si>
  <si>
    <r>
      <t>Prestar servicios de proteccion Social Integral que se ofrecen en los centros de Proteccion de la Beneficencia de Cundinamarca a los usuarios procedentes del muinicipio de</t>
    </r>
    <r>
      <rPr>
        <b/>
        <i/>
        <sz val="11"/>
        <color indexed="8"/>
        <rFont val="Arial"/>
        <family val="2"/>
      </rPr>
      <t xml:space="preserve"> CHOACHI</t>
    </r>
  </si>
  <si>
    <r>
      <rPr>
        <b/>
        <sz val="11"/>
        <color indexed="10"/>
        <rFont val="Calibri"/>
        <family val="2"/>
      </rPr>
      <t>ADULTO MAYOR:</t>
    </r>
    <r>
      <rPr>
        <b/>
        <sz val="11"/>
        <color indexed="8"/>
        <rFont val="Calibri"/>
        <family val="2"/>
      </rPr>
      <t xml:space="preserve"> RAMON CIFUENTES, SIXTO RIOS SOLER, CALIXTO RIOS, ISAIAS MESA BARBOSA, ROSA ELVIRA PARDO VIUDA DE PARDO.</t>
    </r>
  </si>
  <si>
    <t xml:space="preserve">JERUSALEN </t>
  </si>
  <si>
    <r>
      <t xml:space="preserve">Prestar servicios de proteccion Social Integral que se ofrecen en los centros de Proteccion de la Beneficencia de Cundinamarca a los usuarios procedentes del muinicipio de </t>
    </r>
    <r>
      <rPr>
        <b/>
        <i/>
        <sz val="11"/>
        <color indexed="8"/>
        <rFont val="Arial"/>
        <family val="2"/>
      </rPr>
      <t>JERUSALEN</t>
    </r>
  </si>
  <si>
    <t>MAYO/5/2020</t>
  </si>
  <si>
    <t>FEBRERO/17/2020</t>
  </si>
  <si>
    <r>
      <rPr>
        <b/>
        <sz val="11"/>
        <color indexed="10"/>
        <rFont val="Calibri"/>
        <family val="2"/>
      </rPr>
      <t xml:space="preserve">ADULTO MAYOR: </t>
    </r>
    <r>
      <rPr>
        <b/>
        <sz val="11"/>
        <rFont val="Calibri"/>
        <family val="2"/>
      </rPr>
      <t>EDUARDO SEGURA MESA, LORENZO LEYVA CARDENAS, ROBERTO TEUTA WELFAR</t>
    </r>
  </si>
  <si>
    <t>JUNIO/16 /2020</t>
  </si>
  <si>
    <t>OCTUBRE 05/2020</t>
  </si>
  <si>
    <t>PARATEBUENO</t>
  </si>
  <si>
    <t>LUIS ADRIANO CARRION, VICTOR JULIO FLOREZ, TELESFORO CASTILLO, JUNA DE JESUS MARTINEZ MEDINA, LUIS ALFONSO RUEDA. BRYAN ARIAS RAMIREZ, DAGOBERTO BARRETO CARDENAS, OSVUAL HOLGUIN SOLER</t>
  </si>
  <si>
    <r>
      <t xml:space="preserve">Prestar servicios de proteccion Social Integral que se ofrecen en los centros de Proteccion de la Beneficencia de Cundinamarca a los usuarios procedentes del muinicipio de </t>
    </r>
    <r>
      <rPr>
        <b/>
        <i/>
        <sz val="11"/>
        <color indexed="8"/>
        <rFont val="Arial"/>
        <family val="2"/>
      </rPr>
      <t>PARATEBUENO</t>
    </r>
  </si>
  <si>
    <t xml:space="preserve">5 MESES Y 20 DIAS </t>
  </si>
  <si>
    <t>ABRIL/21/2020</t>
  </si>
  <si>
    <t>JUNIO/16/2020</t>
  </si>
  <si>
    <t>OCTUBRE/11/2020</t>
  </si>
  <si>
    <r>
      <t xml:space="preserve">ADULTO MAYOR: </t>
    </r>
    <r>
      <rPr>
        <sz val="11"/>
        <rFont val="Calibri"/>
        <family val="2"/>
      </rPr>
      <t>LUIS FRANCISCO BARRETO, CAMPO ELIAS ROJAS ORJUELA, JOSE AVILA, ALICIA PEDRAZA, GERMAN GUTIERREZ CRUZ, ROBERTO ANTONIO PEÑUELA, RAFAEL CRUZ ALVARADO, JUAN DE DIOS ACOSTA HERRERA, ALFONSO MACIAS NIETO, LUIS ARTURO MORENO, CARMELO CIFUENTES BUSTOS.</t>
    </r>
    <r>
      <rPr>
        <sz val="11"/>
        <color indexed="10"/>
        <rFont val="Calibri"/>
        <family val="2"/>
      </rPr>
      <t xml:space="preserve">                                                                       DISCAPACIDAD MENTAL: </t>
    </r>
    <r>
      <rPr>
        <sz val="11"/>
        <rFont val="Calibri"/>
        <family val="2"/>
      </rPr>
      <t>JAUN GABRIEL SOLER RIVERA.</t>
    </r>
  </si>
  <si>
    <r>
      <rPr>
        <sz val="11"/>
        <color indexed="10"/>
        <rFont val="Calibri"/>
        <family val="2"/>
      </rPr>
      <t xml:space="preserve">SALUD MENTAL: </t>
    </r>
    <r>
      <rPr>
        <sz val="11"/>
        <color indexed="8"/>
        <rFont val="Calibri"/>
        <family val="2"/>
      </rPr>
      <t>CASTRO CLARA HERMINDA, BLANCA NUBIA SILVA DE BERNAL, DAZA CASTILO JUAN JOSE.</t>
    </r>
    <r>
      <rPr>
        <sz val="11"/>
        <color indexed="10"/>
        <rFont val="Calibri"/>
        <family val="2"/>
      </rPr>
      <t xml:space="preserve"> ADULTOS:</t>
    </r>
    <r>
      <rPr>
        <sz val="11"/>
        <color indexed="8"/>
        <rFont val="Calibri"/>
        <family val="2"/>
      </rPr>
      <t xml:space="preserve"> CARDENAS JULIO, CASTRO CASTRO NATALIA, CLAVIJO GUTIERREZ ROXANA, GARCIA JIMENEZ JOSE MIGUEL, GARCIA PARRA LUIS ABEL, MESA RICARDO RAFAEL DARIO, MORA CARLOS JULIO, RAMIREZ VDA DE ESCOBAR TERESITA, ROJAS GUTIERREZ MARIA ELISA, RUIZ RUIZ RAUL, SILVA DE BARBOSA VIOLETA MERCEDES, MIRYAM FORERO PACHON, TACUMA FELIPA, LUIS EDUARDO HERNANDEZ SALINAS, MARIA PURIFICACION LOPEZ DELGADO, RAFAEL GOMEZ DIAS, ANA LUCIA MORALES MASUCA.</t>
    </r>
  </si>
  <si>
    <r>
      <rPr>
        <sz val="11"/>
        <color indexed="10"/>
        <rFont val="Calibri"/>
        <family val="2"/>
      </rPr>
      <t>ADULTOS MAYORES:</t>
    </r>
    <r>
      <rPr>
        <sz val="11"/>
        <rFont val="Calibri"/>
        <family val="2"/>
      </rPr>
      <t>ADELA PACHON VILLAMIL, ALEJANDRO SIERRRA, SANTOS ROBAYO RODRIGUEZ, ROSA CECILIA CAICEDO VARGAS</t>
    </r>
    <r>
      <rPr>
        <sz val="11"/>
        <color indexed="10"/>
        <rFont val="Calibri"/>
        <family val="2"/>
      </rPr>
      <t xml:space="preserve"> DISCAPACIDAD MENTAL: </t>
    </r>
    <r>
      <rPr>
        <sz val="11"/>
        <rFont val="Calibri"/>
        <family val="2"/>
      </rPr>
      <t>BLANCA YANETH SUAREZ, CRISANTO RODRIGUEZ</t>
    </r>
  </si>
  <si>
    <r>
      <rPr>
        <sz val="11"/>
        <color indexed="10"/>
        <rFont val="Calibri"/>
        <family val="2"/>
      </rPr>
      <t>ADULTO MAYOR</t>
    </r>
    <r>
      <rPr>
        <sz val="11"/>
        <color indexed="8"/>
        <rFont val="Calibri"/>
        <family val="2"/>
      </rPr>
      <t>: BLANCA CECILIA CUBILLOS CUBILLOS, JOSE SERAFIN OLARTE, BERNARDO ANGEL,LUIS HERNANDO RODRIGUEZ, LUIS ENRRIQUE GUTIERREZ LOPEZ, ESTEBAN HERNANDEZ ROZO, JOSE ROMEL BONILLA,ASCENCION CASTELLANOS, JUAN DE JESUS CRUZ BELTRAN,MARIA OLGA AEDILA CRUZ ,JULIO CESAR HUERFANO MARTINEZ</t>
    </r>
  </si>
  <si>
    <r>
      <rPr>
        <sz val="11"/>
        <color indexed="10"/>
        <rFont val="Calibri"/>
        <family val="2"/>
      </rPr>
      <t>ADULTO MAYOR:</t>
    </r>
    <r>
      <rPr>
        <sz val="11"/>
        <color indexed="8"/>
        <rFont val="Calibri"/>
        <family val="2"/>
      </rPr>
      <t xml:space="preserve"> RAMON CIFUENTES, SIXTO RIOS SOLER, CALIXTO RIOS, ISAIAS MESA BARBOSA, ROSA ELVIRA PARDO VIUDA DE PARDO.</t>
    </r>
  </si>
  <si>
    <r>
      <rPr>
        <sz val="11"/>
        <color indexed="10"/>
        <rFont val="Calibri"/>
        <family val="2"/>
      </rPr>
      <t xml:space="preserve">ADULTO MAYOR: </t>
    </r>
    <r>
      <rPr>
        <sz val="11"/>
        <rFont val="Calibri"/>
        <family val="2"/>
      </rPr>
      <t>EDUARDO SEGURA MESA, LORENZO LEYVA CARDENAS, ROBERTO TEUTA WELFAR</t>
    </r>
  </si>
  <si>
    <t>VIOTA</t>
  </si>
  <si>
    <r>
      <t xml:space="preserve">Prestar servicios de proteccion Social Integral que se ofrecen en los centros de Proteccion de la Beneficencia de Cundinamarca a los usuarios procedentes del muinicipio de </t>
    </r>
    <r>
      <rPr>
        <b/>
        <i/>
        <sz val="11"/>
        <color indexed="8"/>
        <rFont val="Arial"/>
        <family val="2"/>
      </rPr>
      <t>VIOTA</t>
    </r>
  </si>
  <si>
    <t>MARZO/26/2020</t>
  </si>
  <si>
    <t>JULIO/25/2020</t>
  </si>
  <si>
    <r>
      <t xml:space="preserve">DISCAPACIDAD MENTAL: </t>
    </r>
    <r>
      <rPr>
        <b/>
        <sz val="11"/>
        <color indexed="8"/>
        <rFont val="Calibri"/>
        <family val="2"/>
      </rPr>
      <t xml:space="preserve">LUIS ANTONIO ALARCON CAÑON,                                               </t>
    </r>
    <r>
      <rPr>
        <b/>
        <sz val="11"/>
        <color indexed="10"/>
        <rFont val="Calibri"/>
        <family val="2"/>
      </rPr>
      <t>ADULTO MAYOR:</t>
    </r>
    <r>
      <rPr>
        <b/>
        <sz val="11"/>
        <color indexed="8"/>
        <rFont val="Calibri"/>
        <family val="2"/>
      </rPr>
      <t xml:space="preserve"> ANDRES MENDOZA GOMEZ, JOSE ALFONSO LOZANO, JOSE HERMILO BACHILLER</t>
    </r>
  </si>
  <si>
    <t>LA CLAERA</t>
  </si>
  <si>
    <r>
      <t xml:space="preserve">Prestar servicios de proteccion Social Integral que se ofrecen en los centros de Proteccion de la Beneficencia de Cundinamarca a los usuarios procedentes del muinicipio de </t>
    </r>
    <r>
      <rPr>
        <b/>
        <i/>
        <sz val="11"/>
        <color indexed="8"/>
        <rFont val="Arial"/>
        <family val="2"/>
      </rPr>
      <t>LA CALERA</t>
    </r>
  </si>
  <si>
    <t>5 MESES Y 11 DIAS</t>
  </si>
  <si>
    <t>OCTUBRE/10/2020</t>
  </si>
  <si>
    <r>
      <rPr>
        <b/>
        <sz val="11"/>
        <color indexed="10"/>
        <rFont val="Calibri"/>
        <family val="2"/>
      </rPr>
      <t>ADULTO MAYOR:</t>
    </r>
    <r>
      <rPr>
        <b/>
        <sz val="11"/>
        <color indexed="8"/>
        <rFont val="Calibri"/>
        <family val="2"/>
      </rPr>
      <t xml:space="preserve"> JOSE GREGORIO BELTRAN PEREZ, ROGELIO RAMIREZ CORTEZ,SALUSTIANO LANDINES, JOSE AMADEO AGUDELO ROMERO </t>
    </r>
  </si>
  <si>
    <t>TIBACUY</t>
  </si>
  <si>
    <t xml:space="preserve">TERMINADO </t>
  </si>
  <si>
    <t>HASTA EL 31 DE DICIEMBRE DEL 2020</t>
  </si>
  <si>
    <t>DICIEMBRE 31 /2020</t>
  </si>
  <si>
    <t>MAYO/20/2020</t>
  </si>
  <si>
    <t>SOPO</t>
  </si>
  <si>
    <r>
      <t xml:space="preserve">Prestar los servicios de Protección Social Integral que se ofrecen en los Centros de protección  de la Beneficencia de Cundinamarca a los usuarios procedentes del Municipio de  </t>
    </r>
    <r>
      <rPr>
        <b/>
        <i/>
        <sz val="11"/>
        <color indexed="8"/>
        <rFont val="Arial"/>
        <family val="2"/>
      </rPr>
      <t>SOPO</t>
    </r>
  </si>
  <si>
    <t>135 DIAS</t>
  </si>
  <si>
    <t>ENERO/22/2020</t>
  </si>
  <si>
    <t>JUNIO/06/2020</t>
  </si>
  <si>
    <t xml:space="preserve">ELKIN EDUARDO PEREZ LEON, FREDY ALEXANDER CHIVATA MARTINEZ, </t>
  </si>
  <si>
    <t>JUNIO/09/2020</t>
  </si>
  <si>
    <t>CAJICA</t>
  </si>
  <si>
    <r>
      <t xml:space="preserve">Prestar los servicios de Protección Social Integral que se ofrecen en los Centros de protección  de la Beneficencia de Cundinamarca a los usuarios procedentes del Municipio de  </t>
    </r>
    <r>
      <rPr>
        <b/>
        <i/>
        <sz val="11"/>
        <color indexed="8"/>
        <rFont val="Arial"/>
        <family val="2"/>
      </rPr>
      <t>CAJICA</t>
    </r>
  </si>
  <si>
    <t>HASTA EL 31 DE MAYO DEL 2020</t>
  </si>
  <si>
    <t>MARZO/05/2020</t>
  </si>
  <si>
    <t xml:space="preserve">Minima cuantia </t>
  </si>
  <si>
    <t>Grupo EDS Autogas SAS</t>
  </si>
  <si>
    <t>carrera 22 # 8/ 69</t>
  </si>
  <si>
    <t>SUMINISTRO DE  COMBUSTIBLE GASOLINA EXTRA CORRIENTE ACFM PARA TODO EL PARQUE AUTOMOTOR DE LA BENEFICENCIA DE CUNDINAMARCA</t>
  </si>
  <si>
    <t>HASTA EL 26 DE DICIEMBRE DEL 2020</t>
  </si>
  <si>
    <t>Colombiana de comercio SA y/o Alkosto SA</t>
  </si>
  <si>
    <t>calle 11 # 31 A - 42</t>
  </si>
  <si>
    <t>SUMINISTRO DE LLANTAS SEGÚN REFERENCIAS PARA LOS VEHICULOS DE PROPIEDAD DE LA BENEFICENCIA DE CUNDINAMARCA</t>
  </si>
  <si>
    <t>HASTA EL 27 DE MARZO DE 2020</t>
  </si>
  <si>
    <t>Diana Carolina Baron Valderrama</t>
  </si>
  <si>
    <t>Carrera 90 # 22a 56 barrio capellania</t>
  </si>
  <si>
    <t>nanabaron02@gmail.com</t>
  </si>
  <si>
    <t>PRESTAR LOS SERVICIOS PROFESIONALES DE APOYO A LA GESTIÓN EN LA GERENCIA GENERAL DE LA BENEFICENCIA DE CUNDINAMARCA, QUE SIRVA DE ENLACE INTERINSTITUCIONAL ENTRE LA BENEFICENCIA Y LOS MUNICIPIOS, LOS DEPARTAMENTOS Y DEMÁS ENTIDADES DEL ORDEN NACIONAL E INTERNACIONAL, APOYAR EN LA ELABORACIÓN Y PRESENTACIÓN DE PROYECTOS ANTE LAS DIFERENTES INSTITUCIONES DEL PAÍS, CON EL FIN DE GESTIONAR RECURSOS PARA EL CUMPLIMIENTO DE LAS METAS Y LA MISIONALIDAD DE LA ENTIDAD, ASÍ MISMO, ACOMPAÑAR EN ASUNTOS RELACIONADOS CON LA COOPERACIÓN TÉCNICA INTERINSTITUCIONAL ENTRE LA BENEFICENCIA DE CUNDINAMARCA Y DEMÁS ENTIDADES, CON EL FIN DE PROMOCIONAR LA VENTA DE SERVICIOS DE LOS PROGRAMAS A CARGO DE LA ENTIDAD.</t>
  </si>
  <si>
    <t>6 MESES Y 15 DIAS</t>
  </si>
  <si>
    <t>https://www.secop.gov.co/CO1BusinessLine/Tendering/BuyerWorkArea/Index?DocUniqueIdentifier=CO1.BDOS.1275238</t>
  </si>
  <si>
    <t>SALOMÓN SAID</t>
  </si>
  <si>
    <r>
      <t xml:space="preserve">Prestar los servicios de Protección Social Integral que se ofrecen en los Centros de protección  de la Beneficencia de Cundinamarca a los usuarios procedentes del Municipio de  </t>
    </r>
    <r>
      <rPr>
        <b/>
        <i/>
        <sz val="11"/>
        <color indexed="8"/>
        <rFont val="Arial"/>
        <family val="2"/>
      </rPr>
      <t>ZIPACON</t>
    </r>
  </si>
  <si>
    <t>DORA MARCELA DIAZ IVAN MORENO CRISTINA CUBIDES</t>
  </si>
  <si>
    <t>JULIO/04/2020</t>
  </si>
  <si>
    <r>
      <rPr>
        <b/>
        <sz val="11"/>
        <color indexed="10"/>
        <rFont val="Calibri"/>
        <family val="2"/>
      </rPr>
      <t>ADULTOS MAYORES:</t>
    </r>
    <r>
      <rPr>
        <b/>
        <sz val="11"/>
        <color indexed="8"/>
        <rFont val="Calibri"/>
        <family val="2"/>
      </rPr>
      <t xml:space="preserve"> DEMETRIO RONCERIA GONZALEZ, SALOMON OSORIO CASALLAS </t>
    </r>
    <r>
      <rPr>
        <b/>
        <sz val="11"/>
        <color indexed="10"/>
        <rFont val="Calibri"/>
        <family val="2"/>
      </rPr>
      <t>DISCAPACIDAD MENTAL:</t>
    </r>
    <r>
      <rPr>
        <b/>
        <sz val="11"/>
        <color indexed="8"/>
        <rFont val="Calibri"/>
        <family val="2"/>
      </rPr>
      <t xml:space="preserve"> EVANGELINA OSORIO, CAMILO ANDRES CRUZ ROJAS</t>
    </r>
  </si>
  <si>
    <r>
      <t xml:space="preserve">Prestar los servicios de Protección Social Integral que se ofrecen en los Centros de protección  de la Beneficencia de Cundinamarca a los usuarios procedentes del Municipio de  </t>
    </r>
    <r>
      <rPr>
        <b/>
        <i/>
        <sz val="11"/>
        <rFont val="Arial"/>
        <family val="2"/>
      </rPr>
      <t>CHOCONTA</t>
    </r>
  </si>
  <si>
    <t>MAYO/27/2020</t>
  </si>
  <si>
    <t>ENERO/26/2021</t>
  </si>
  <si>
    <r>
      <rPr>
        <b/>
        <sz val="11"/>
        <color indexed="10"/>
        <rFont val="Calibri"/>
        <family val="2"/>
      </rPr>
      <t>ADULTOS MAYORES:</t>
    </r>
    <r>
      <rPr>
        <b/>
        <sz val="11"/>
        <color indexed="8"/>
        <rFont val="Calibri"/>
        <family val="2"/>
      </rPr>
      <t xml:space="preserve"> MARIA INES MONTENEGRO,  MARIA ELVIRA BUITRAGO DE VARGAS, MISAEL CARDENAS, LUZ ALBA FERNANDEZ GONZALEZ, BERNARDO CAICEDO, MARIA OBDULIA GOMEZ CASTIBLANCO, JOSE ARQUIMIDES MELO, MIGUEL RODRIGUEZ, ARACELY HUERFANO </t>
    </r>
    <r>
      <rPr>
        <b/>
        <sz val="11"/>
        <color indexed="10"/>
        <rFont val="Calibri"/>
        <family val="2"/>
      </rPr>
      <t>DISCAPACIDAD MENTAL:</t>
    </r>
    <r>
      <rPr>
        <b/>
        <sz val="11"/>
        <color indexed="8"/>
        <rFont val="Calibri"/>
        <family val="2"/>
      </rPr>
      <t xml:space="preserve"> FABIO CORREDOR GOMEZ, HERNAN BALLEN CASTILLO, LUIS EDUARDO MELO RUBIANO, YOHANA GORDO ABRIL, HELVER SILVINO AREVALO, MARIA DEL CARMEN RUBIANO VELA, BLANCA LILIA QUINTERO RODRIGUEZ, FLOR MARINA PALACIOS CORREDOR, </t>
    </r>
  </si>
  <si>
    <t>GUACHETA</t>
  </si>
  <si>
    <r>
      <t xml:space="preserve">Prestar los servicios de Protección Social Integral que se ofrecen en los Centros de protección  de la Beneficencia de Cundinamarca a los usuarios procedentes del Municipio de  </t>
    </r>
    <r>
      <rPr>
        <b/>
        <i/>
        <sz val="11"/>
        <color indexed="8"/>
        <rFont val="Arial"/>
        <family val="2"/>
      </rPr>
      <t>GUACHETA</t>
    </r>
  </si>
  <si>
    <t xml:space="preserve">HASTA EL 31 DE OCTUBRE DE 2020 </t>
  </si>
  <si>
    <t>MAYO/06/2020</t>
  </si>
  <si>
    <t>OCTUBRE/31/2020</t>
  </si>
  <si>
    <t>DIEGO PLINIO PALACIOS, JOSE GERARDO CORTES CHIQUIZA, JOSE DOMINGO AREVALO CHACON</t>
  </si>
  <si>
    <t>SAN JUAN DE RIO SECO</t>
  </si>
  <si>
    <r>
      <t xml:space="preserve">Prestar los servicios de Protección Social Integral que se ofrecen en los Centros de protección  de la Beneficencia de Cundinamarca a los usuarios procedentes del Municipio de  </t>
    </r>
    <r>
      <rPr>
        <b/>
        <i/>
        <sz val="11"/>
        <color indexed="8"/>
        <rFont val="Arial"/>
        <family val="2"/>
      </rPr>
      <t>SAN JUAN DE RIO SECO</t>
    </r>
  </si>
  <si>
    <t>FEBRERO/27/2020</t>
  </si>
  <si>
    <t>MAYO/26/2020</t>
  </si>
  <si>
    <t>ANA ISABEL LOZANO RUBIO, REYES JESUS ANTONIO, ROMERO MARIA DEL ROSARIO, JOSE DAVID SUAREZ CHAVARRO, MARIA LUISA BOHORQUEZ</t>
  </si>
  <si>
    <t>7 MESES</t>
  </si>
  <si>
    <t>DORA MARCELA DIA IVAN MORENO CRISTINA CUBIDES</t>
  </si>
  <si>
    <t>YISEL MOLINA CHACON, GLADIS SOGAMOSO, MARIA DEL CARMEN TROMPETEROS, ANGEL MELQUIADES JIMENEZ, BLANCA ROSA VARON ENCISO</t>
  </si>
  <si>
    <r>
      <rPr>
        <b/>
        <sz val="9"/>
        <color indexed="10"/>
        <rFont val="Calibri"/>
        <family val="2"/>
      </rPr>
      <t>ADULTOS MAYORES:</t>
    </r>
    <r>
      <rPr>
        <b/>
        <sz val="9"/>
        <color indexed="8"/>
        <rFont val="Calibri"/>
        <family val="2"/>
      </rPr>
      <t xml:space="preserve"> DEMETRIO RONCERIA GONZALEZ, SALOMON OSORIO CASALLAS </t>
    </r>
    <r>
      <rPr>
        <b/>
        <sz val="9"/>
        <color indexed="10"/>
        <rFont val="Calibri"/>
        <family val="2"/>
      </rPr>
      <t>DISCAPACIDAD MENTAL:</t>
    </r>
    <r>
      <rPr>
        <b/>
        <sz val="9"/>
        <color indexed="8"/>
        <rFont val="Calibri"/>
        <family val="2"/>
      </rPr>
      <t xml:space="preserve"> EVANGELINA OSORIO, CAMILO ANDRES CRUZ ROJAS</t>
    </r>
  </si>
  <si>
    <r>
      <rPr>
        <b/>
        <sz val="9"/>
        <color indexed="10"/>
        <rFont val="Calibri"/>
        <family val="2"/>
      </rPr>
      <t>ADULTOS MAYORES:</t>
    </r>
    <r>
      <rPr>
        <b/>
        <sz val="9"/>
        <color indexed="8"/>
        <rFont val="Calibri"/>
        <family val="2"/>
      </rPr>
      <t xml:space="preserve"> MARIA INES MONTENEGRO,  MARIA ELVIRA BUITRAGO DE VARGAS, MISAEL CARDENAS, LUZ ALBA FERNANDEZ GONZALEZ, BERNARDO CAICEDO, MARIA OBDULIA GOMEZ CASTIBLANCO, JOSE ARQUIMIDES MELO, MIGUEL RODRIGUEZ, ARACELY HUERFANO </t>
    </r>
    <r>
      <rPr>
        <b/>
        <sz val="9"/>
        <color indexed="10"/>
        <rFont val="Calibri"/>
        <family val="2"/>
      </rPr>
      <t>DISCAPACIDAD MENTAL:</t>
    </r>
    <r>
      <rPr>
        <b/>
        <sz val="9"/>
        <color indexed="8"/>
        <rFont val="Calibri"/>
        <family val="2"/>
      </rPr>
      <t xml:space="preserve"> FABIO CORREDOR GOMEZ, HERNAN BALLEN CASTILLO, LUIS EDUARDO MELO RUBIANO, YOHANA GORDO ABRIL, HELVER SILVINO AREVALO, MARIA DEL CARMEN RUBIANO VELA, BLANCA LILIA QUINTERO RODRIGUEZ, FLOR MARINA PALACIOS CORREDOR, </t>
    </r>
  </si>
  <si>
    <t>AGOSTO/03/2020</t>
  </si>
  <si>
    <t>LIQUIDADO</t>
  </si>
  <si>
    <t>CRA 69 BIS # 3 A 61</t>
  </si>
  <si>
    <t xml:space="preserve">AUNAR ESFUERZOS PARA LA PRESTACIÓN DE SERVICIOS DE PROTECCIÓN SOCIAL INTEGRAL A PERSONAS MAYORES DE( 60 AÑOS O MÁS) EN CONDICION DE DISCAPACIDAD O EN RIESGO DE PADECER TRANSTORNOS MENTALES, EN CONDICIONES DE AMENAZA O VULNERACION DE DERECHOS POR EXPOSICION A VIOLENCIA FISICA, PSICOLOGICA, SEXUAL, NEGLIGENCIA, VIOLENCIA INTRAFAMILIAR, EN  RIESGO FISICO, SOCIAL, MORAL, AMBIENTAL, SITUACION DE ABANDONO, DESPLAZAMIENTO POR GRUPOS AL MARGEN DE LA LEY, CONDICIONES DE VIDA NO DIGNAS: PROCEDENTES DE BOGOTA Y/O CUNDINAMARCA, LOS CUALES SERAN ATENDIDOS EN EL INSTITUTO SAN JOSE DE CHIPAQUE, UBICADO EN EL MUNICIPIO DE CHIPAQUE O EN OTROS CENTROS PROPIEDAD DE LA BENEFICENCIA DE CUNDINAMARCA. </t>
  </si>
  <si>
    <t>197 DIAS</t>
  </si>
  <si>
    <t>https://www.secop.gov.co/CO1ContractsManagement/Tendering/ProcurementContractEdit/View?docUniqueIdentifier=CO1.PCCNTR.1615274&amp;prevCtxUrl=https%3a%2f%2fwww.secop.gov.co%2fCO1ContractsManagement%2fTendering%2fProcurementContractManagement%2fIndex&amp;prevCtxLbl=Contratos+</t>
  </si>
  <si>
    <t>IVAN MORENO, CRISTINA CUBIDES, MARIO LOZANO, NESTOR CASTAÑEDA, AZUCENA LOPEZ, JEANNETTE ANYUL MARTINEZ</t>
  </si>
  <si>
    <t>E&amp;C INGENIEROS SAS</t>
  </si>
  <si>
    <t>cra 74a No 52 a 70</t>
  </si>
  <si>
    <t>gerencia@eycingenieros.com</t>
  </si>
  <si>
    <t>CONTRATAR LA COMPRA DE LA ACTUALIZACIÓN DE LA LICENCIA CORPORATIVA DEL SOFTWARE ANTIVIRUS GDATA, PARA 100 EQUIPOS, CON VIGENCIA MÍNIMA DE UN (1) AÑO CONTADO A PARTIR DE LA ACEPTACIÓN DE LA OFERTA, QUE SOPORTE LOS SIGUIENTES SISTEMAS OPERATIVOS: WINDOWS XP, WINDOWS SERVER 2003, WINDOWS 2010 Y DEMÁS VERSIONES RECIENTES DE SISTEMAS OPERATIVOS Y QUE ATIENDAN LOS REQUERIMIENTOS MÍNIMOS TÉCNICOS DESCRITOS EN LA DEFINICIÓN TÉCNICA.</t>
  </si>
  <si>
    <t>HASTA EL 15 DE JULIO DE 2020</t>
  </si>
  <si>
    <t>https://www.secop.gov.co/CO1ContractsManagement/Tendering/ProcurementContractEdit/Update?ProfileName=CCE-10-Minima_Cuantia&amp;PPI=CO1.PPI.7920181&amp;DocUniqueName=ContratoDeCompra&amp;DocTypeName=NextWay.Entities.Marketplace.Tendering.ProcurementContract&amp;ProfileVersion=8&amp;DocUniqueIdentifier=CO1.PCCNTR.1617011&amp;prevCtxUrl=https%3a%2f%2fwww.secop.gov.co%2fCO1BusinessLine%2fTendering%2fBuyerDossierWorkspace%2fIndex%3fsortingState%3dLastModifiedDESC%26showAdvancedSearch%3dFalse%26showAdvancedSearchFields%3dFalse%26selectedDossier%3dCO1.BDOS.1263904%26selectedRequest%3dCO1.REQ.1306216%26&amp;prevCtxLbl=Procesos+de+la+Entidad+Estatal</t>
  </si>
  <si>
    <t xml:space="preserve">MARIA INES BOTON MACANA
</t>
  </si>
  <si>
    <t>Jesus David Monroy</t>
  </si>
  <si>
    <t>Cr 6 No.8a-27</t>
  </si>
  <si>
    <t>jmonroyh@ucentral.edu.co</t>
  </si>
  <si>
    <t>CONTRATAR LA PRESTACIÓN DE SERVICIOS PARA REALIZAR TRASLADOS DE ELEMENTOS PESADOS, ORGANIZACIÓN DE ARCHIVO, SERVIR DE APOYO AL ÁREA DE ALMACÉN EN CUANTO A LA ENTREGA DE LOS CENTROS DE PROTECCIÓN QUE DEJAN DE FUNCIONAR O QUE CAMBIAN DE OPERADOR, MANEJO DE INVENTARIO DE LOS CENTROS DE PROTECCIÓN Y DE LA ENTIDAD, MANEJO DE ARCHIVO E INVENTARIOS, MANEJO DEL SISTEMA DE INVENTARIOS PROPIOS DEL ÁREA Y DE MÁS NECESIDADES QUE SE PRESENTEN EN EL ÁREA ESTE SERVICIO SERÁ PRESTADO EN EL ÁREA DE ALMACÉN Y SERVIR DE APOYO EN LA SECRETARIA GENERAL EN LA ELABORACIÓN DE PROYECTOS DE CERTIFICACIONES DE HISTORIAS LABORALES DE LOS EX FUNCIONARIOS DE LA ENTIDAD.</t>
  </si>
  <si>
    <t>Vhttps://www.secop.gov.co/CO1ContractsManagement/Tendering/ProcurementContractEdit/View?docUniqueIdentifier=CO1.PCCNTR.1625027&amp;prevCtxUrl=https%3a%2f%2fwww.secop.gov.co%3a443%2fCO1ContractsManagement%2fTendering%2fProcurementContractManagement%2fIndex&amp;prevCtxLbl=Contratos+</t>
  </si>
  <si>
    <t>JAVIER CAYCEDO SASTOQUE</t>
  </si>
  <si>
    <t>Cristian Jimenez Pineda</t>
  </si>
  <si>
    <t>18A # 09D-01 </t>
  </si>
  <si>
    <t>cristianjimenez21@hotmail.com</t>
  </si>
  <si>
    <t>https://www.secop.gov.co/CO1ContractsManagement/Tendering/ProcurementContractEdit/View?DocUniqueIdentifier=CO1.PCCNTR.1624767&amp;Messages=Contrato+cancelado%7cSuccess</t>
  </si>
  <si>
    <t>CALLE 2A # 3B - 08</t>
  </si>
  <si>
    <t>KATATA75@YAHOO.ES</t>
  </si>
  <si>
    <t>CONTRATAR UN PROFESIONAL PARA BRINDAR LA ASESORÍA, ALISTAMIENTO Y EJECUCIÓN DE LAS ACTIVIDADES DE FORTALECIMIENTO, SEGUIMIENTO Y MEJORA CONTINUA DEL SISTEMA DE INTEGRADO DE GESTIÓN DE CALIDAD DE LA BENEFICENCIA DE CUNDINAMARCA, DE ACUERDO A LOS REQUISITOS DE LA NORMA ISO 9001</t>
  </si>
  <si>
    <t>https://www.secop.gov.co/CO1ContractsManagement/Tendering/ProcurementContractEdit/View?docUniqueIdentifier=CO1.PCCNTR.1625038&amp;prevCtxUrl=https%3a%2f%2fwww.secop.gov.co%3a443%2fCO1ContractsManagement%2fTendering%2fProcurementContractManagement%2fIndex&amp;prevCtxLbl=Contratos+</t>
  </si>
  <si>
    <t>ERIKA GONZALEZ RUBIO</t>
  </si>
  <si>
    <t>Carrera 37 No. 52 - 95</t>
  </si>
  <si>
    <t>gposada@icontec.org</t>
  </si>
  <si>
    <t>CONTRATAR LOS SERVICIOS PROFESIONALES CON EL INSTITUTO COLOMBIANO DE NORMAS TECNICAS Y CERTIFICACIÓN – ICONTEC, PARA LA REALIZACIÓN DE LA AUDITORIA EXTERNA AL SISTEMA DE GESTIÓN DE CALIDAD DE LA ENTIDAD DE SEGUIMIENTO A LA CERTIFICACIÓN, BAJO LA NORMA NTC ISO 9001:2015</t>
  </si>
  <si>
    <t>6 MESES</t>
  </si>
  <si>
    <t>https://www.secop.gov.co/CO1ContractsManagement/Tendering/ProcurementContractEdit/Update?ProfileName=CCE-16-Servicios_profesionales_gestion&amp;PPI=CO1.PPI.8325922&amp;DocUniqueName=ContratoDeCompra&amp;DocTypeName=NextWay.Entities.Marketplace.Tendering.ProcurementContract&amp;ProfileVersion=5&amp;DocUniqueIdentifier=CO1.PCCNTR.1626774&amp;prevCtxUrl=https%3a%2f%2fwww.secop.gov.co%3a443%2fCO1ContractsManagement%2fTendering%2fProcurementContractManagement%2fIndex&amp;prevCtxLbl=Contratos+</t>
  </si>
  <si>
    <t>Instituto colombiano de normas tecnicas y certificación  – icontec</t>
  </si>
  <si>
    <t>Fundacion Social Vive Colombia</t>
  </si>
  <si>
    <t xml:space="preserve">1 MES </t>
  </si>
  <si>
    <t>Kelly Alexandra Ordoñez Melo</t>
  </si>
  <si>
    <t>JUNIO/02/2020</t>
  </si>
  <si>
    <t>AURA NELLY SAAVEDRA SUAREZ, JUAN BAUTISTA SOLER CRUZ, JOSE ALFONSO PULIDO</t>
  </si>
  <si>
    <t>GUATAVITA</t>
  </si>
  <si>
    <r>
      <t xml:space="preserve">Prestar los servicios de Protección Social Integral que se ofrecen en los Centros de protección  de la Beneficencia de Cundinamarca a los usuarios procedentes del Municipio de  </t>
    </r>
    <r>
      <rPr>
        <b/>
        <i/>
        <sz val="11"/>
        <color indexed="8"/>
        <rFont val="Arial"/>
        <family val="2"/>
      </rPr>
      <t>GUATAVITA</t>
    </r>
  </si>
  <si>
    <t>9 MESES</t>
  </si>
  <si>
    <t>ABRIL/26/2020</t>
  </si>
  <si>
    <t>ENERO/25/2021</t>
  </si>
  <si>
    <t>ROSA TULIA SASTOQUE CAPADOR, TERESA TORRES AVENDAÑO, JUAN ANTONIO GARZÓN</t>
  </si>
  <si>
    <t>UBATE</t>
  </si>
  <si>
    <r>
      <t xml:space="preserve">Prestar los servicios de Protección Social Integral que se ofrecen en los Centros de protección  de la Beneficencia de Cundinamarca a los usuarios procedentes del Municipio de  </t>
    </r>
    <r>
      <rPr>
        <b/>
        <i/>
        <sz val="11"/>
        <color indexed="8"/>
        <rFont val="Arial"/>
        <family val="2"/>
      </rPr>
      <t>UBATE</t>
    </r>
  </si>
  <si>
    <t>MAYO/28/2020</t>
  </si>
  <si>
    <t>JORGE ENRIQUE POVEDA CAÑON, PEDRO PABLO POVEDA CAÑON, LUCIA SUAREZ, ANATILDE BOLIVAR LOMBANA</t>
  </si>
  <si>
    <r>
      <t xml:space="preserve">Prestar los servicios de Protección Social Integral que se ofrecen en los Centros de protección  de la Beneficencia de Cundinamarca a los usuarios procedentes del Municipio de  </t>
    </r>
    <r>
      <rPr>
        <b/>
        <i/>
        <sz val="11"/>
        <color indexed="8"/>
        <rFont val="Arial"/>
        <family val="2"/>
      </rPr>
      <t>SUBACHOQUE</t>
    </r>
  </si>
  <si>
    <t>MAYO/15/2020</t>
  </si>
  <si>
    <t>JOSE CRISANTO ENRIQUEZ PULIDO, MIGUEL ANTONIO ENRIQUEZ PULIDO, RICARDO NIETO DIAZ, AGUSTIN GARCIA</t>
  </si>
  <si>
    <t>SAN CAYETANO</t>
  </si>
  <si>
    <r>
      <t xml:space="preserve">Prestar los servicios de Protección Social Integral que se ofrecen en los Centros de protección  de la Beneficencia de Cundinamarca a los usuarios procedentes del Municipio de  </t>
    </r>
    <r>
      <rPr>
        <b/>
        <i/>
        <sz val="11"/>
        <color indexed="8"/>
        <rFont val="Arial"/>
        <family val="2"/>
      </rPr>
      <t>SAN CAYETANO</t>
    </r>
  </si>
  <si>
    <t>NOVIEMBRE/15/2020</t>
  </si>
  <si>
    <t>GURMENSINDA VELASQUEZ MALAVER, ESTRELLA MARTINEZ FAJARDO</t>
  </si>
  <si>
    <t>100-26-02</t>
  </si>
  <si>
    <t>HECTOR MARIA LATORRE SILVA</t>
  </si>
  <si>
    <t>201 DIAS</t>
  </si>
  <si>
    <t>JUNIO/11/2020</t>
  </si>
  <si>
    <t>FREDY ALEXANDER CHIVATA MARTINEZ, ELKIN EDUARDO PEREZ LEON, MARIA DEL CARMEN SANCHEZ</t>
  </si>
  <si>
    <t>SEPTIEMBRE/30/2020</t>
  </si>
  <si>
    <t>SEPTIEMBRE/30/2021</t>
  </si>
  <si>
    <t>BLANCA INES POVEDA, LUIS ERNESTO SABOGAL SABOGAL, OSCAR WILMER MORENO NEIRA, MARGARITA HERNANDEZ LAVADO, RODRIGO TORRES CASSIANO, HERMELINDA LEON, LUZ MIREYA HERRERA LADINO, ANA GRACIELA AGUAS HERNANDEZ, JOSE GABRIEL MORA MORA, LUIS EVIDALIO RUIZ ARDILA</t>
  </si>
  <si>
    <t>45 DIAS</t>
  </si>
  <si>
    <t>SEPTIEMBRE/24/2020</t>
  </si>
  <si>
    <t>JUNIO/20/2020</t>
  </si>
  <si>
    <t>PENDIENTE INFORMES</t>
  </si>
  <si>
    <t>COMPLETO</t>
  </si>
  <si>
    <t>LICITACION 3 DEL 2019</t>
  </si>
  <si>
    <t>COMPETITIVO 8 DEL 2019</t>
  </si>
  <si>
    <t>COMPETITIVO 9 DEL 2019</t>
  </si>
  <si>
    <t>TERMINADO</t>
  </si>
  <si>
    <t>MARIA INES BOTON MACANA</t>
  </si>
  <si>
    <t>Carrera 21 No 62-59</t>
  </si>
  <si>
    <t>victorsernab@gmail.com</t>
  </si>
  <si>
    <t>ASESORÍA Y APOYO A LA OFICINA ASESORA JURÍDICA, EJERCER LA REPRESENTACIÓN JUDICIAL Y/O EXTRAJUDICIAL DE LA ENTIDAD EN LOS ASUNTOS ASIGNADOS DE LAS DIFERENTES RAMAS DEL DERECHO EN QUE ESTA SEA PARTE, CONTINUACIÓN Y PRESENTACIÓN DE DEMANDAS DE COBRO DE COSTAS JUDICIALES DERIVADAS DE LOS PROCESOS LABORALES, CIVILES Y ADMINISTRATIVOS INCOADAS POR LOS EX TRABAJADORES DE LA EXTINTA FUNDACIÓN SAN JUAN DE DIOS EN LAS CUALES HAN SIDO ADVERSAS A SUS PRETENSIONES Y COMO CONSECUENCIA HAN SIDO CONDENADOS EN COSTAS POR PARTE DE LA CORTE SUPREMA DE JUSTICIA SALA DE CASACIÓN LABORAL, TRIBUNALES Y/O CONSEJO DE ESTADO Y QUE LA ENTIDAD TENGA INTERÉS EN EL RESULTADO DE LOS PROCESOS, REVISAR ANTE LA SUPERINTENDENCIA DE SOCIEDADES Y CÁMARA DE COMERCIO LA LIQUIDACIÓN DE SOCIEDADES DONDE NO SEAN RECLAMADOS BIENES POR PARTE DE LOS SOCIOS PARA QUE ESTOS BIENES SEAN PUESTOS A DISPOSICIÓN DE LA BENEFICENCIA DE CUNDINAMARCA CONFORME LO ESTABLECE EL ARTÍCULO 249 DEL CÓDIGO DE COMERCIO, PROYECTAR RESPUESTAS A SOLICITUDES EN GENERAL, ACOMPAÑAMIENTO JURIDICO EN REALIZAR ANÁLISIS DE CASOS Y PROYECTAR DOCUMENTOS Y EMITIR CONCEPTOS, ASÍ MISMO PROTEGER Y GARANTIZAR LOS INTERESES Y LA DEFENSA JUDICIAL DE LA BENEFICENCIA DE CUNDINAMARCA.</t>
  </si>
  <si>
    <t>https://www.secop.gov.co/CO1ContractsManagement/Tendering/ProcurementContractEdit/View?docUniqueIdentifier=CO1.PCCNTR.1660130&amp;prevCtxUrl=https%3a%2f%2fwww.secop.gov.co%2fCO1ContractsManagement%2fTendering%2fProcurementContractManagement%2fIndex&amp;prevCtxLbl=Contratos+</t>
  </si>
  <si>
    <t>Carrera 17 A No 173-25</t>
  </si>
  <si>
    <t>pduran222@gmail.com</t>
  </si>
  <si>
    <t>APOYAR Y ASESORAR A LA OFICINA ASESORA JURÍDICA Y A LA SUBGERENCIA DE PROTECCIÓN SOCIAL, EJERCER LA REPRESENTACIÓN JUDICIAL Y/O EXTRAJUDICIAL DE LA BENEFICENCIA DE CUNDINAMARCA, REALIZAR ANÁLISIS DE CASOS Y DOCUMENTOS JURÍDICOS, ESTUDIO Y CONCEPTOS JURÍDICOS, TRAMITAR, RESPONDER SOLICITUDES, TUTELAS Y DERECHOS DE PETICIÓN, REVISIÓN DE ESCRITURAS QUE DEBA FIRMAR LA GERENCIA GENERAL DE LA ENTIDAD, ACOMPAÑAMIENTO JURIDICO A LA BENEFICENCIA ASEGURANDO EL CONTROL, SEGUIMIENTO, REVISIÓN Y ATENCIÓN DE TODOS LOS PROCESOS ASIGNADOS, ASÍ MISMO DEFENDER Y GARANTIZAR LOS INTERESES Y LA DEFENSA JUDICIAL DE LA BENEFICENCIA DE CUNDINAMARCA.</t>
  </si>
  <si>
    <t>https://www.secop.gov.co/CO1ContractsManagement/Tendering/ProcurementContractEdit/View?docUniqueIdentifier=CO1.PCCNTR.1660131&amp;prevCtxUrl=https%3a%2f%2fwww.secop.gov.co%2fCO1ContractsManagement%2fTendering%2fProcurementContractManagement%2fIndex&amp;prevCtxLbl=Contratos+</t>
  </si>
  <si>
    <t>Carrera 5 # 72-76, Oficina 701</t>
  </si>
  <si>
    <t>orbegu@gmail.com</t>
  </si>
  <si>
    <t>PRESTAR LOS SERVICIOS PROFESIONALES DE UN ABOGADO ESPECIALIZADO, CON EXPERIENCIA EN EL MANEJO DE ACTUACIONES ANTE LAS ALTAS CORTES Y EN ESPECIAL EN RECURSO EXTRAORDINARIO DE CASACIÓN</t>
  </si>
  <si>
    <t>https://www.secop.gov.co/CO1ContractsManagement/Tendering/ProcurementContractEdit/Update?ProfileName=CCE-16-Servicios_profesionales_gestion&amp;PPI=CO1.PPI.8688633&amp;DocUniqueName=ContratoDeCompra&amp;DocTypeName=NextWay.Entities.Marketplace.Tendering.ProcurementContract&amp;ProfileVersion=5&amp;DocUniqueIdentifier=CO1.PCCNTR.1660601&amp;prevCtxUrl=https%3a%2f%2fwww.secop.gov.co%2fCO1ContractsManagement%2fTendering%2fProcurementContractManagement%2fIndex&amp;prevCtxLbl=Contratos+</t>
  </si>
  <si>
    <t>calle 6 88 61</t>
  </si>
  <si>
    <t>ricardoperilla@gmail.com</t>
  </si>
  <si>
    <t>APOYAR EL DESPLIEGUE DEL SISTEMA DE GESTIÓN DOCUMENTAL ORFEO EN LOS CENTROS DE PROTECCIÓN QUE DISPONGA LA BENEFICENCIA DE CUNDINAMARCA, IMPLEMENTAR HISTORIAL DE EVENTOS DE USUARIOS EN EL SISTEMA Y ACTUALIZACIONES DE SERVIDOR DEL SISTEMA DE GESTIÓN DOCUMENTAL ORFEO.</t>
  </si>
  <si>
    <t>FOLIOS</t>
  </si>
  <si>
    <t>Directa -Prestación de Servicios</t>
  </si>
  <si>
    <t>Directa -Interadministrativo</t>
  </si>
  <si>
    <t>Valor Total ma Adiciones</t>
  </si>
  <si>
    <r>
      <rPr>
        <b/>
        <i/>
        <sz val="12"/>
        <color indexed="8"/>
        <rFont val="Arial"/>
        <family val="2"/>
      </rPr>
      <t>PROCESO:</t>
    </r>
    <r>
      <rPr>
        <i/>
        <sz val="12"/>
        <color indexed="8"/>
        <rFont val="Arial"/>
        <family val="2"/>
      </rPr>
      <t xml:space="preserve"> CONTRACTUAL </t>
    </r>
  </si>
  <si>
    <r>
      <rPr>
        <b/>
        <i/>
        <sz val="12"/>
        <color indexed="8"/>
        <rFont val="Arial"/>
        <family val="2"/>
      </rPr>
      <t>CÓDIGO</t>
    </r>
    <r>
      <rPr>
        <i/>
        <sz val="12"/>
        <color indexed="8"/>
        <rFont val="Arial"/>
        <family val="2"/>
      </rPr>
      <t>: FT-5100-07-01.02</t>
    </r>
  </si>
  <si>
    <r>
      <rPr>
        <b/>
        <i/>
        <sz val="12"/>
        <color indexed="8"/>
        <rFont val="Arial"/>
        <family val="2"/>
      </rPr>
      <t>VERSION</t>
    </r>
    <r>
      <rPr>
        <i/>
        <sz val="12"/>
        <color indexed="8"/>
        <rFont val="Arial"/>
        <family val="2"/>
      </rPr>
      <t>: 04</t>
    </r>
  </si>
  <si>
    <r>
      <rPr>
        <b/>
        <i/>
        <sz val="12"/>
        <color indexed="8"/>
        <rFont val="Arial"/>
        <family val="2"/>
      </rPr>
      <t>FECHA:</t>
    </r>
    <r>
      <rPr>
        <i/>
        <sz val="12"/>
        <color indexed="8"/>
        <rFont val="Arial"/>
        <family val="2"/>
      </rPr>
      <t xml:space="preserve">  14/06/2018</t>
    </r>
  </si>
  <si>
    <t>https://www.secop.gov.co/CO1ContractsManagement/Tendering/ProcurementContractEdit/View?docUniqueIdentifier=CO1.PCCNTR.1660602&amp;awardUniqueIdentifier=&amp;buyerDossierUniqueIdentifier=CO1.BDOS.1312919&amp;id=594018</t>
  </si>
  <si>
    <r>
      <t xml:space="preserve">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BIENESTAR DEL ADULTO MAYOR ARBELAEZ, UBICADO EN EL </t>
    </r>
    <r>
      <rPr>
        <b/>
        <i/>
        <sz val="9"/>
        <rFont val="Arial"/>
        <family val="2"/>
      </rPr>
      <t>MUNICIPIO DE ARBELÁEZ,</t>
    </r>
    <r>
      <rPr>
        <i/>
        <sz val="9"/>
        <rFont val="Arial"/>
        <family val="2"/>
      </rPr>
      <t xml:space="preserve"> O EN OTROS CENTROS PROPIEDAD DE LA BENEFICENCIA DE CUNDINAMARCA.</t>
    </r>
  </si>
  <si>
    <r>
      <t xml:space="preserve">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BIENESTAR DEL </t>
    </r>
    <r>
      <rPr>
        <b/>
        <i/>
        <sz val="9"/>
        <rFont val="Arial"/>
        <family val="2"/>
      </rPr>
      <t>ADULTO MAYOR BELMIRA,</t>
    </r>
    <r>
      <rPr>
        <i/>
        <sz val="9"/>
        <rFont val="Arial"/>
        <family val="2"/>
      </rPr>
      <t xml:space="preserve"> UBICADO EN EL MUNICIPIO DE FUSAGASUGÁ, O EN OTROS CENTROS PROPIEDAD DE LA BENEFICENCIA DE CUNDINAMARCA.</t>
    </r>
  </si>
  <si>
    <r>
      <t xml:space="preserve">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BIENESTAR DEL </t>
    </r>
    <r>
      <rPr>
        <b/>
        <i/>
        <sz val="9"/>
        <rFont val="Arial"/>
        <family val="2"/>
      </rPr>
      <t>ADULTO MAYOR VILLETA</t>
    </r>
    <r>
      <rPr>
        <i/>
        <sz val="9"/>
        <rFont val="Arial"/>
        <family val="2"/>
      </rPr>
      <t>, O EN OTROS CENTROS PROPIEDAD DE LA BENEFICENCIA DE CUNDINAMARCA.</t>
    </r>
  </si>
  <si>
    <r>
      <t xml:space="preserve">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BIENESTAR DEL ADULTO MAYOR </t>
    </r>
    <r>
      <rPr>
        <b/>
        <i/>
        <sz val="9"/>
        <rFont val="Arial"/>
        <family val="2"/>
      </rPr>
      <t>SAN JOSE, UBICADO EN EL MUNICIPIO DE FACATATIVÁ,</t>
    </r>
    <r>
      <rPr>
        <i/>
        <sz val="9"/>
        <rFont val="Arial"/>
        <family val="2"/>
      </rPr>
      <t xml:space="preserve"> O EN OTROS CENTROS PROPIEDAD DE LA BENEFICENCIA DE CUNDINAMARCA.</t>
    </r>
  </si>
  <si>
    <r>
      <t xml:space="preserve">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BIENESTAR DEL </t>
    </r>
    <r>
      <rPr>
        <b/>
        <i/>
        <sz val="9"/>
        <rFont val="Arial"/>
        <family val="2"/>
      </rPr>
      <t>ANCIANO SAN PEDRO CLAVER</t>
    </r>
    <r>
      <rPr>
        <i/>
        <sz val="9"/>
        <rFont val="Arial"/>
        <family val="2"/>
      </rPr>
      <t>, UBICADO EN BOGOTÁ D.C., O EN OTROS CENTROS PROPIEDAD DE LA BENEFICENCIA DE CUNDINAMARCA.</t>
    </r>
  </si>
  <si>
    <t>CONTRATAR LOS SERVICIOS PROFESIONALES DE UN ABOGADO ESPECIALIZADO PARA QUE REPRESENTE LA ENTIDAD EN LOS PROCESOS JURIDICOS DE LA OFICINA DE GESTIÓN INTEGRAL DE BIENES INMUEBLES EN EL SEGUIMIENTO Y CONTROL DE LOS NEGOCIOS FIDUCIARIOS Y PRESTE APOYO A LA OFICINA JURIDICA DE LA ENTIDAD.</t>
  </si>
  <si>
    <r>
      <t>CONTRATAR EL SERVICIO DE PUNTEO, CAMBIO DE CARPETAS, REALIZACIÓN FUID, ASIGNACIÓN DE NUMERO A CADA EXPEDIENTE Y TRASLADO</t>
    </r>
    <r>
      <rPr>
        <i/>
        <sz val="9"/>
        <rFont val="Calibri"/>
        <family val="2"/>
      </rPr>
      <t xml:space="preserve"> CAJAS QUE CONTIENEN ARCHIVO AL ARCHIVO CENTRAL DE LA ENTIDAD Y SERVIR DE APOYO EN LA SECRETARIA GENERAL EN LA ELABORACIÓN DE PROYECTOS DE CERTIFICACIONES DE HISTORIAS LABORALES DE LOS EX FUNCIONARIOS DE LA ENTIDAD.</t>
    </r>
  </si>
  <si>
    <t xml:space="preserve">Victor Serna </t>
  </si>
  <si>
    <t>Pablo Duran</t>
  </si>
  <si>
    <t>Orlando Becerra</t>
  </si>
  <si>
    <t>Ricardo Perilla</t>
  </si>
  <si>
    <t>Hasta el 10 de julio de 2020</t>
  </si>
  <si>
    <t>OBSEVACION</t>
  </si>
  <si>
    <t xml:space="preserve">Valor del contrato Inicial $30898659+ Adicion de $10299553 por proroga de 1 mes </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</si>
</sst>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quot;$&quot;* #,##0.000_);_(&quot;$&quot;* \(#,##0.000\);_(&quot;$&quot;* &quot;-&quot;??_);_(@_)"/>
    <numFmt numFmtId="191" formatCode="_(&quot;$&quot;* #,##0.0000_);_(&quot;$&quot;* \(#,##0.0000\);_(&quot;$&quot;* &quot;-&quot;??_);_(@_)"/>
    <numFmt numFmtId="192" formatCode="_(&quot;$&quot;* #,##0.00000_);_(&quot;$&quot;* \(#,##0.00000\);_(&quot;$&quot;* &quot;-&quot;??_);_(@_)"/>
    <numFmt numFmtId="193" formatCode="_(&quot;$&quot;* #,##0.000000_);_(&quot;$&quot;* \(#,##0.000000\);_(&quot;$&quot;* &quot;-&quot;??_);_(@_)"/>
    <numFmt numFmtId="194" formatCode="_(&quot;$&quot;* #,##0.0000000_);_(&quot;$&quot;* \(#,##0.0000000\);_(&quot;$&quot;* &quot;-&quot;??_);_(@_)"/>
    <numFmt numFmtId="195" formatCode="_(&quot;$&quot;* #,##0.0_);_(&quot;$&quot;* \(#,##0.0\);_(&quot;$&quot;* &quot;-&quot;??_);_(@_)"/>
    <numFmt numFmtId="196" formatCode="_(&quot;$&quot;* #,##0_);_(&quot;$&quot;* \(#,##0\);_(&quot;$&quot;* &quot;-&quot;??_);_(@_)"/>
    <numFmt numFmtId="197" formatCode="[$-409]h:mm:ss\ AM/PM"/>
    <numFmt numFmtId="198" formatCode="[$-409]dddd\,\ mmmm\ dd\,\ yyyy"/>
    <numFmt numFmtId="199" formatCode="m/d/yy;@"/>
    <numFmt numFmtId="200" formatCode="mm/dd/yy;@"/>
    <numFmt numFmtId="201" formatCode="dd/mm/yyyy;@"/>
    <numFmt numFmtId="202" formatCode="[$-C0A]dddd\,\ dd&quot; de &quot;mmmm&quot; de &quot;yyyy"/>
    <numFmt numFmtId="203" formatCode="_-[$$-240A]\ * #,##0.00_ ;_-[$$-240A]\ * \-#,##0.00\ ;_-[$$-240A]\ * &quot;-&quot;??_ ;_-@_ "/>
    <numFmt numFmtId="204" formatCode="[$-F800]dddd\,\ mmmm\ dd\,\ yyyy"/>
    <numFmt numFmtId="205" formatCode="&quot;$&quot;\ #,##0.00"/>
    <numFmt numFmtId="206" formatCode="_-[$$-240A]\ * #,##0.00_-;\-[$$-240A]\ * #,##0.00_-;_-[$$-240A]\ * &quot;-&quot;??_-;_-@_-"/>
    <numFmt numFmtId="207" formatCode="_ * #,##0.00_ ;_ * \-#,##0.00_ ;_ * &quot;-&quot;??_ ;_ @_ "/>
    <numFmt numFmtId="208" formatCode="_ * #,##0_ ;_ * \-#,##0_ ;_ * &quot;-&quot;??_ ;_ @_ "/>
    <numFmt numFmtId="209" formatCode="0.00_ ;[Red]\-0.00\ "/>
    <numFmt numFmtId="210" formatCode="0_ ;\-0\ "/>
    <numFmt numFmtId="211" formatCode="[$-240A]dddd\,\ d\ &quot;de&quot;\ mmmm\ &quot;de&quot;\ yyyy"/>
  </numFmts>
  <fonts count="148">
    <font>
      <sz val="11"/>
      <color theme="1"/>
      <name val="Calibri"/>
      <family val="2"/>
    </font>
    <font>
      <sz val="11"/>
      <color indexed="8"/>
      <name val="Calibri"/>
      <family val="2"/>
    </font>
    <font>
      <b/>
      <i/>
      <sz val="11"/>
      <name val="Arial"/>
      <family val="2"/>
    </font>
    <font>
      <b/>
      <sz val="9"/>
      <name val="Tahoma"/>
      <family val="2"/>
    </font>
    <font>
      <sz val="9"/>
      <name val="Tahoma"/>
      <family val="2"/>
    </font>
    <font>
      <b/>
      <sz val="11"/>
      <color indexed="8"/>
      <name val="Calibri"/>
      <family val="2"/>
    </font>
    <font>
      <b/>
      <sz val="11"/>
      <color indexed="10"/>
      <name val="Calibri"/>
      <family val="2"/>
    </font>
    <font>
      <b/>
      <i/>
      <sz val="11"/>
      <color indexed="8"/>
      <name val="Arial"/>
      <family val="2"/>
    </font>
    <font>
      <b/>
      <sz val="11"/>
      <name val="Calibri"/>
      <family val="2"/>
    </font>
    <font>
      <b/>
      <i/>
      <sz val="10"/>
      <name val="Arial"/>
      <family val="2"/>
    </font>
    <font>
      <sz val="10"/>
      <color indexed="8"/>
      <name val="Arial"/>
      <family val="2"/>
    </font>
    <font>
      <i/>
      <sz val="10"/>
      <name val="Arial"/>
      <family val="2"/>
    </font>
    <font>
      <sz val="9"/>
      <color indexed="8"/>
      <name val="Arial"/>
      <family val="2"/>
    </font>
    <font>
      <sz val="9"/>
      <name val="Arial"/>
      <family val="2"/>
    </font>
    <font>
      <i/>
      <sz val="11"/>
      <name val="Arial"/>
      <family val="2"/>
    </font>
    <font>
      <sz val="10"/>
      <name val="Arial"/>
      <family val="2"/>
    </font>
    <font>
      <sz val="11"/>
      <name val="Arial"/>
      <family val="2"/>
    </font>
    <font>
      <b/>
      <sz val="12"/>
      <color indexed="8"/>
      <name val="Arial"/>
      <family val="2"/>
    </font>
    <font>
      <sz val="12"/>
      <color indexed="8"/>
      <name val="Arial"/>
      <family val="2"/>
    </font>
    <font>
      <i/>
      <sz val="10"/>
      <color indexed="8"/>
      <name val="Arial"/>
      <family val="2"/>
    </font>
    <font>
      <b/>
      <sz val="10"/>
      <name val="Arial"/>
      <family val="2"/>
    </font>
    <font>
      <b/>
      <sz val="12"/>
      <name val="Arial"/>
      <family val="2"/>
    </font>
    <font>
      <sz val="14"/>
      <name val="Arial"/>
      <family val="2"/>
    </font>
    <font>
      <b/>
      <sz val="9"/>
      <name val="Arial"/>
      <family val="2"/>
    </font>
    <font>
      <b/>
      <i/>
      <sz val="9"/>
      <name val="Arial"/>
      <family val="2"/>
    </font>
    <font>
      <b/>
      <sz val="11"/>
      <name val="Arial"/>
      <family val="2"/>
    </font>
    <font>
      <sz val="9"/>
      <color indexed="10"/>
      <name val="Arial"/>
      <family val="2"/>
    </font>
    <font>
      <b/>
      <sz val="13"/>
      <name val="Arial"/>
      <family val="2"/>
    </font>
    <font>
      <i/>
      <sz val="9"/>
      <color indexed="8"/>
      <name val="Arial"/>
      <family val="2"/>
    </font>
    <font>
      <u val="single"/>
      <sz val="10"/>
      <name val="Arial"/>
      <family val="2"/>
    </font>
    <font>
      <sz val="11"/>
      <color indexed="10"/>
      <name val="Calibri"/>
      <family val="2"/>
    </font>
    <font>
      <sz val="11"/>
      <name val="Calibri"/>
      <family val="2"/>
    </font>
    <font>
      <b/>
      <sz val="13"/>
      <color indexed="8"/>
      <name val="Calibri"/>
      <family val="2"/>
    </font>
    <font>
      <b/>
      <sz val="9"/>
      <color indexed="10"/>
      <name val="Calibri"/>
      <family val="2"/>
    </font>
    <font>
      <b/>
      <sz val="9"/>
      <color indexed="8"/>
      <name val="Calibri"/>
      <family val="2"/>
    </font>
    <font>
      <b/>
      <i/>
      <sz val="12"/>
      <color indexed="8"/>
      <name val="Arial"/>
      <family val="2"/>
    </font>
    <font>
      <i/>
      <sz val="12"/>
      <color indexed="8"/>
      <name val="Arial"/>
      <family val="2"/>
    </font>
    <font>
      <i/>
      <u val="single"/>
      <sz val="10"/>
      <name val="Arial"/>
      <family val="2"/>
    </font>
    <font>
      <i/>
      <sz val="8"/>
      <name val="Arial"/>
      <family val="2"/>
    </font>
    <font>
      <b/>
      <i/>
      <sz val="8"/>
      <name val="Arial"/>
      <family val="2"/>
    </font>
    <font>
      <i/>
      <sz val="9"/>
      <name val="Arial"/>
      <family val="2"/>
    </font>
    <font>
      <i/>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1"/>
      <color indexed="8"/>
      <name val="Arial"/>
      <family val="2"/>
    </font>
    <font>
      <i/>
      <sz val="11"/>
      <color indexed="8"/>
      <name val="Arial"/>
      <family val="2"/>
    </font>
    <font>
      <b/>
      <i/>
      <sz val="10"/>
      <color indexed="8"/>
      <name val="Arial"/>
      <family val="2"/>
    </font>
    <font>
      <i/>
      <sz val="10"/>
      <color indexed="17"/>
      <name val="Arial"/>
      <family val="2"/>
    </font>
    <font>
      <i/>
      <sz val="10"/>
      <color indexed="10"/>
      <name val="Arial"/>
      <family val="2"/>
    </font>
    <font>
      <b/>
      <i/>
      <sz val="10"/>
      <color indexed="8"/>
      <name val="Calibri"/>
      <family val="2"/>
    </font>
    <font>
      <sz val="12"/>
      <color indexed="10"/>
      <name val="Arial"/>
      <family val="2"/>
    </font>
    <font>
      <b/>
      <sz val="10"/>
      <color indexed="8"/>
      <name val="Arial"/>
      <family val="2"/>
    </font>
    <font>
      <b/>
      <i/>
      <sz val="9"/>
      <color indexed="8"/>
      <name val="Arial"/>
      <family val="2"/>
    </font>
    <font>
      <b/>
      <sz val="13"/>
      <color indexed="8"/>
      <name val="Arial"/>
      <family val="2"/>
    </font>
    <font>
      <sz val="13"/>
      <color indexed="8"/>
      <name val="Arial"/>
      <family val="2"/>
    </font>
    <font>
      <i/>
      <sz val="9"/>
      <color indexed="8"/>
      <name val="Calibri"/>
      <family val="2"/>
    </font>
    <font>
      <sz val="10"/>
      <color indexed="23"/>
      <name val="Arial"/>
      <family val="2"/>
    </font>
    <font>
      <u val="single"/>
      <sz val="10"/>
      <color indexed="12"/>
      <name val="Calibri"/>
      <family val="2"/>
    </font>
    <font>
      <i/>
      <sz val="10"/>
      <name val="Calibri"/>
      <family val="2"/>
    </font>
    <font>
      <u val="single"/>
      <sz val="10"/>
      <color indexed="12"/>
      <name val="Arial"/>
      <family val="2"/>
    </font>
    <font>
      <sz val="10"/>
      <color indexed="8"/>
      <name val="Calibri"/>
      <family val="2"/>
    </font>
    <font>
      <sz val="10"/>
      <color indexed="10"/>
      <name val="Arial"/>
      <family val="2"/>
    </font>
    <font>
      <sz val="10"/>
      <color indexed="10"/>
      <name val="Calibri"/>
      <family val="2"/>
    </font>
    <font>
      <i/>
      <sz val="10"/>
      <color indexed="50"/>
      <name val="Arial"/>
      <family val="2"/>
    </font>
    <font>
      <i/>
      <sz val="11"/>
      <color indexed="8"/>
      <name val="Calibri"/>
      <family val="2"/>
    </font>
    <font>
      <i/>
      <u val="single"/>
      <sz val="11"/>
      <color indexed="12"/>
      <name val="Calibri"/>
      <family val="2"/>
    </font>
    <font>
      <i/>
      <u val="single"/>
      <sz val="10"/>
      <color indexed="12"/>
      <name val="Calibri"/>
      <family val="2"/>
    </font>
    <font>
      <i/>
      <u val="single"/>
      <sz val="10"/>
      <color indexed="12"/>
      <name val="Arial"/>
      <family val="2"/>
    </font>
    <font>
      <i/>
      <sz val="10"/>
      <color indexed="8"/>
      <name val="Calibri"/>
      <family val="2"/>
    </font>
    <font>
      <b/>
      <i/>
      <sz val="11"/>
      <name val="Calibri"/>
      <family val="2"/>
    </font>
    <font>
      <i/>
      <sz val="11"/>
      <name val="Calibri"/>
      <family val="2"/>
    </font>
    <font>
      <b/>
      <i/>
      <sz val="9"/>
      <name val="Calibri"/>
      <family val="2"/>
    </font>
    <font>
      <i/>
      <u val="single"/>
      <sz val="9"/>
      <color indexed="12"/>
      <name val="Calibri"/>
      <family val="2"/>
    </font>
    <font>
      <i/>
      <sz val="9"/>
      <color indexed="23"/>
      <name val="Calibri"/>
      <family val="2"/>
    </font>
    <font>
      <i/>
      <sz val="12"/>
      <name val="Calibri"/>
      <family val="2"/>
    </font>
    <font>
      <b/>
      <i/>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i/>
      <sz val="11"/>
      <color theme="1"/>
      <name val="Arial"/>
      <family val="2"/>
    </font>
    <font>
      <b/>
      <sz val="11"/>
      <color theme="1"/>
      <name val="Arial"/>
      <family val="2"/>
    </font>
    <font>
      <i/>
      <sz val="11"/>
      <color theme="1"/>
      <name val="Arial"/>
      <family val="2"/>
    </font>
    <font>
      <b/>
      <sz val="11"/>
      <color rgb="FFFF0000"/>
      <name val="Calibri"/>
      <family val="2"/>
    </font>
    <font>
      <sz val="10"/>
      <color theme="1"/>
      <name val="Arial"/>
      <family val="2"/>
    </font>
    <font>
      <i/>
      <sz val="10"/>
      <color theme="1"/>
      <name val="Arial"/>
      <family val="2"/>
    </font>
    <font>
      <b/>
      <i/>
      <sz val="10"/>
      <color theme="1"/>
      <name val="Arial"/>
      <family val="2"/>
    </font>
    <font>
      <i/>
      <sz val="10"/>
      <color rgb="FF00B050"/>
      <name val="Arial"/>
      <family val="2"/>
    </font>
    <font>
      <i/>
      <sz val="10"/>
      <color rgb="FFFF0000"/>
      <name val="Arial"/>
      <family val="2"/>
    </font>
    <font>
      <sz val="9"/>
      <color theme="1"/>
      <name val="Arial"/>
      <family val="2"/>
    </font>
    <font>
      <b/>
      <i/>
      <sz val="10"/>
      <color theme="1"/>
      <name val="Calibri"/>
      <family val="2"/>
    </font>
    <font>
      <sz val="12"/>
      <color rgb="FFFF0000"/>
      <name val="Arial"/>
      <family val="2"/>
    </font>
    <font>
      <b/>
      <sz val="10"/>
      <color theme="1"/>
      <name val="Arial"/>
      <family val="2"/>
    </font>
    <font>
      <b/>
      <i/>
      <sz val="9"/>
      <color theme="1"/>
      <name val="Arial"/>
      <family val="2"/>
    </font>
    <font>
      <b/>
      <sz val="13"/>
      <color theme="1"/>
      <name val="Arial"/>
      <family val="2"/>
    </font>
    <font>
      <sz val="13"/>
      <color theme="1"/>
      <name val="Arial"/>
      <family val="2"/>
    </font>
    <font>
      <sz val="12"/>
      <color theme="1"/>
      <name val="Arial"/>
      <family val="2"/>
    </font>
    <font>
      <i/>
      <sz val="9"/>
      <color theme="1"/>
      <name val="Arial"/>
      <family val="2"/>
    </font>
    <font>
      <i/>
      <sz val="9"/>
      <color theme="1"/>
      <name val="Calibri"/>
      <family val="2"/>
    </font>
    <font>
      <i/>
      <sz val="9"/>
      <color rgb="FF000000"/>
      <name val="Arial"/>
      <family val="2"/>
    </font>
    <font>
      <sz val="10"/>
      <color rgb="FF666666"/>
      <name val="Arial"/>
      <family val="2"/>
    </font>
    <font>
      <u val="single"/>
      <sz val="10"/>
      <color theme="10"/>
      <name val="Calibri"/>
      <family val="2"/>
    </font>
    <font>
      <u val="single"/>
      <sz val="10"/>
      <color theme="10"/>
      <name val="Arial"/>
      <family val="2"/>
    </font>
    <font>
      <sz val="10"/>
      <color theme="1"/>
      <name val="Calibri"/>
      <family val="2"/>
    </font>
    <font>
      <sz val="10"/>
      <color rgb="FFFF0000"/>
      <name val="Arial"/>
      <family val="2"/>
    </font>
    <font>
      <sz val="10"/>
      <color rgb="FFFF0000"/>
      <name val="Calibri"/>
      <family val="2"/>
    </font>
    <font>
      <i/>
      <sz val="10"/>
      <color rgb="FF92D050"/>
      <name val="Arial"/>
      <family val="2"/>
    </font>
    <font>
      <i/>
      <sz val="11"/>
      <color theme="1"/>
      <name val="Calibri"/>
      <family val="2"/>
    </font>
    <font>
      <sz val="9"/>
      <color rgb="FFFF0000"/>
      <name val="Arial"/>
      <family val="2"/>
    </font>
    <font>
      <b/>
      <sz val="13"/>
      <color theme="1"/>
      <name val="Calibri"/>
      <family val="2"/>
    </font>
    <font>
      <b/>
      <sz val="9"/>
      <color theme="1"/>
      <name val="Calibri"/>
      <family val="2"/>
    </font>
    <font>
      <i/>
      <sz val="12"/>
      <color theme="1"/>
      <name val="Arial"/>
      <family val="2"/>
    </font>
    <font>
      <i/>
      <u val="single"/>
      <sz val="11"/>
      <color theme="10"/>
      <name val="Calibri"/>
      <family val="2"/>
    </font>
    <font>
      <i/>
      <u val="single"/>
      <sz val="10"/>
      <color theme="10"/>
      <name val="Calibri"/>
      <family val="2"/>
    </font>
    <font>
      <i/>
      <u val="single"/>
      <sz val="10"/>
      <color theme="10"/>
      <name val="Arial"/>
      <family val="2"/>
    </font>
    <font>
      <i/>
      <sz val="10"/>
      <color theme="1"/>
      <name val="Calibri"/>
      <family val="2"/>
    </font>
    <font>
      <i/>
      <u val="single"/>
      <sz val="9"/>
      <color theme="10"/>
      <name val="Calibri"/>
      <family val="2"/>
    </font>
    <font>
      <i/>
      <sz val="9"/>
      <color rgb="FF666666"/>
      <name val="Calibri"/>
      <family val="2"/>
    </font>
    <font>
      <b/>
      <i/>
      <sz val="14"/>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indexed="22"/>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rgb="FF00B05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right style="thin"/>
      <top style="thin"/>
      <bottom style="thin"/>
    </border>
    <border>
      <left style="medium"/>
      <right style="thin"/>
      <top/>
      <bottom style="thin"/>
    </border>
    <border>
      <left style="thin"/>
      <right style="thin"/>
      <top/>
      <bottom style="thin"/>
    </border>
    <border>
      <left style="thin"/>
      <right/>
      <top/>
      <bottom style="thin"/>
    </border>
    <border>
      <left/>
      <right style="thin"/>
      <top/>
      <bottom style="thin"/>
    </border>
    <border>
      <left style="thin"/>
      <right style="medium"/>
      <top/>
      <bottom style="thin"/>
    </border>
    <border>
      <left style="thin"/>
      <right/>
      <top style="thin"/>
      <bottom style="thin"/>
    </border>
    <border>
      <left style="thin"/>
      <right style="medium"/>
      <top style="thin"/>
      <bottom style="thin"/>
    </border>
    <border>
      <left/>
      <right/>
      <top style="thin"/>
      <bottom style="thin"/>
    </border>
    <border>
      <left style="medium"/>
      <right style="thin"/>
      <top style="medium"/>
      <bottom style="thin"/>
    </border>
    <border>
      <left style="medium"/>
      <right style="thin"/>
      <top style="thin"/>
      <bottom style="thin"/>
    </border>
    <border>
      <left style="thin"/>
      <right/>
      <top style="medium"/>
      <bottom style="thin"/>
    </border>
    <border>
      <left/>
      <right style="medium"/>
      <top style="medium"/>
      <bottom style="thin"/>
    </border>
    <border>
      <left/>
      <right style="medium"/>
      <top style="thin"/>
      <bottom style="thin"/>
    </border>
    <border>
      <left style="thin"/>
      <right/>
      <top style="thin"/>
      <bottom style="medium"/>
    </border>
    <border>
      <left/>
      <right style="medium"/>
      <top style="thin"/>
      <bottom style="medium"/>
    </border>
    <border>
      <left style="thin"/>
      <right style="thin"/>
      <top>
        <color indexed="63"/>
      </top>
      <bottom>
        <color indexed="63"/>
      </bottom>
    </border>
    <border>
      <left style="medium"/>
      <right style="thin"/>
      <top style="thin"/>
      <bottom/>
    </border>
    <border>
      <left style="thin"/>
      <right>
        <color indexed="63"/>
      </right>
      <top style="thin"/>
      <bottom>
        <color indexed="63"/>
      </bottom>
    </border>
    <border>
      <left style="medium"/>
      <right/>
      <top style="medium"/>
      <bottom/>
    </border>
    <border>
      <left/>
      <right/>
      <top style="medium"/>
      <bottom/>
    </border>
    <border>
      <left/>
      <right style="thin"/>
      <top style="medium"/>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top style="medium"/>
      <bottom style="thin"/>
    </border>
    <border>
      <left/>
      <right style="thin"/>
      <top style="medium"/>
      <bottom style="thin"/>
    </border>
    <border>
      <left/>
      <right/>
      <top style="thin"/>
      <bottom style="medium"/>
    </border>
    <border>
      <left/>
      <right style="thin"/>
      <top style="thin"/>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1" fillId="20" borderId="0" applyNumberFormat="0" applyBorder="0" applyAlignment="0" applyProtection="0"/>
    <xf numFmtId="0" fontId="92" fillId="21" borderId="1" applyNumberFormat="0" applyAlignment="0" applyProtection="0"/>
    <xf numFmtId="0" fontId="93" fillId="22" borderId="2" applyNumberFormat="0" applyAlignment="0" applyProtection="0"/>
    <xf numFmtId="0" fontId="94" fillId="0" borderId="3" applyNumberFormat="0" applyFill="0" applyAlignment="0" applyProtection="0"/>
    <xf numFmtId="0" fontId="95" fillId="0" borderId="4" applyNumberFormat="0" applyFill="0" applyAlignment="0" applyProtection="0"/>
    <xf numFmtId="0" fontId="96" fillId="0" borderId="0" applyNumberFormat="0" applyFill="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0" fillId="28" borderId="0" applyNumberFormat="0" applyBorder="0" applyAlignment="0" applyProtection="0"/>
    <xf numFmtId="0" fontId="97" fillId="29" borderId="1"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10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102" fillId="21" borderId="6"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7" applyNumberFormat="0" applyFill="0" applyAlignment="0" applyProtection="0"/>
    <xf numFmtId="0" fontId="96" fillId="0" borderId="8" applyNumberFormat="0" applyFill="0" applyAlignment="0" applyProtection="0"/>
    <xf numFmtId="0" fontId="107" fillId="0" borderId="9" applyNumberFormat="0" applyFill="0" applyAlignment="0" applyProtection="0"/>
  </cellStyleXfs>
  <cellXfs count="536">
    <xf numFmtId="0" fontId="0" fillId="0" borderId="0" xfId="0" applyFont="1" applyAlignment="1">
      <alignment/>
    </xf>
    <xf numFmtId="0" fontId="0" fillId="0" borderId="0" xfId="0" applyAlignment="1">
      <alignment wrapText="1"/>
    </xf>
    <xf numFmtId="0" fontId="108" fillId="33" borderId="10" xfId="0" applyFont="1" applyFill="1" applyBorder="1" applyAlignment="1">
      <alignment horizontal="center" vertical="center" wrapText="1"/>
    </xf>
    <xf numFmtId="0" fontId="0" fillId="33" borderId="0" xfId="0" applyFill="1" applyAlignment="1">
      <alignment wrapText="1"/>
    </xf>
    <xf numFmtId="0" fontId="109" fillId="33" borderId="10" xfId="0" applyFont="1" applyFill="1" applyBorder="1" applyAlignment="1">
      <alignment horizontal="center" vertical="center" wrapText="1"/>
    </xf>
    <xf numFmtId="0" fontId="107" fillId="33" borderId="10" xfId="0" applyFont="1" applyFill="1" applyBorder="1" applyAlignment="1">
      <alignment vertical="center" wrapText="1"/>
    </xf>
    <xf numFmtId="0" fontId="110" fillId="33" borderId="11" xfId="0" applyFont="1" applyFill="1" applyBorder="1" applyAlignment="1">
      <alignment wrapText="1"/>
    </xf>
    <xf numFmtId="0" fontId="0" fillId="0" borderId="0" xfId="0" applyBorder="1" applyAlignment="1">
      <alignment wrapText="1"/>
    </xf>
    <xf numFmtId="0" fontId="0" fillId="33" borderId="10" xfId="0" applyFill="1" applyBorder="1" applyAlignment="1">
      <alignment wrapText="1"/>
    </xf>
    <xf numFmtId="0" fontId="107" fillId="33" borderId="10" xfId="0" applyFont="1" applyFill="1"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wrapText="1"/>
    </xf>
    <xf numFmtId="0" fontId="107" fillId="0" borderId="10" xfId="0" applyFont="1" applyBorder="1" applyAlignment="1">
      <alignment wrapText="1"/>
    </xf>
    <xf numFmtId="0" fontId="110" fillId="33" borderId="10" xfId="0" applyFont="1" applyFill="1" applyBorder="1" applyAlignment="1">
      <alignment horizontal="justify" vertical="justify" wrapText="1"/>
    </xf>
    <xf numFmtId="14" fontId="0" fillId="0" borderId="10" xfId="0" applyNumberFormat="1" applyBorder="1" applyAlignment="1">
      <alignment wrapText="1"/>
    </xf>
    <xf numFmtId="0" fontId="107" fillId="0" borderId="10" xfId="0" applyFont="1" applyBorder="1" applyAlignment="1">
      <alignment wrapText="1"/>
    </xf>
    <xf numFmtId="201" fontId="0" fillId="0" borderId="10" xfId="0" applyNumberFormat="1" applyBorder="1" applyAlignment="1">
      <alignment wrapText="1"/>
    </xf>
    <xf numFmtId="0" fontId="0" fillId="33" borderId="10" xfId="0" applyFill="1" applyBorder="1" applyAlignment="1">
      <alignment horizontal="center" wrapText="1"/>
    </xf>
    <xf numFmtId="0" fontId="107" fillId="33" borderId="10" xfId="0" applyFont="1" applyFill="1" applyBorder="1" applyAlignment="1">
      <alignment wrapText="1"/>
    </xf>
    <xf numFmtId="14" fontId="0" fillId="33" borderId="10" xfId="0" applyNumberFormat="1" applyFill="1" applyBorder="1" applyAlignment="1">
      <alignment wrapText="1"/>
    </xf>
    <xf numFmtId="0" fontId="111" fillId="0" borderId="10" xfId="0" applyFont="1" applyBorder="1" applyAlignment="1">
      <alignment wrapText="1"/>
    </xf>
    <xf numFmtId="0" fontId="8" fillId="0" borderId="10" xfId="0" applyFont="1" applyBorder="1" applyAlignment="1">
      <alignment wrapText="1"/>
    </xf>
    <xf numFmtId="17" fontId="0" fillId="0" borderId="10" xfId="0" applyNumberFormat="1" applyBorder="1" applyAlignment="1">
      <alignment wrapText="1"/>
    </xf>
    <xf numFmtId="0" fontId="111" fillId="33" borderId="10" xfId="0" applyFont="1" applyFill="1" applyBorder="1" applyAlignment="1">
      <alignment wrapText="1"/>
    </xf>
    <xf numFmtId="0" fontId="0" fillId="0" borderId="10" xfId="0" applyBorder="1" applyAlignment="1">
      <alignment horizontal="right" wrapText="1"/>
    </xf>
    <xf numFmtId="0" fontId="31" fillId="0" borderId="10" xfId="0" applyFont="1" applyBorder="1" applyAlignment="1">
      <alignment wrapText="1"/>
    </xf>
    <xf numFmtId="205" fontId="0" fillId="0" borderId="10" xfId="0" applyNumberFormat="1" applyBorder="1" applyAlignment="1">
      <alignment wrapText="1"/>
    </xf>
    <xf numFmtId="0" fontId="110" fillId="33" borderId="10" xfId="0" applyFont="1" applyFill="1" applyBorder="1" applyAlignment="1">
      <alignment horizontal="justify" wrapText="1"/>
    </xf>
    <xf numFmtId="184" fontId="0" fillId="0" borderId="10" xfId="52" applyFont="1" applyBorder="1" applyAlignment="1">
      <alignment horizontal="center" wrapText="1"/>
    </xf>
    <xf numFmtId="184" fontId="0" fillId="0" borderId="10" xfId="52" applyFont="1" applyBorder="1" applyAlignment="1">
      <alignment wrapText="1"/>
    </xf>
    <xf numFmtId="184" fontId="0" fillId="33" borderId="10" xfId="52" applyFont="1" applyFill="1" applyBorder="1" applyAlignment="1">
      <alignment wrapText="1"/>
    </xf>
    <xf numFmtId="0" fontId="31" fillId="33" borderId="10" xfId="0" applyFont="1" applyFill="1" applyBorder="1" applyAlignment="1">
      <alignment wrapText="1"/>
    </xf>
    <xf numFmtId="0" fontId="8" fillId="33" borderId="10" xfId="0" applyFont="1" applyFill="1" applyBorder="1" applyAlignment="1">
      <alignment wrapText="1"/>
    </xf>
    <xf numFmtId="184" fontId="31" fillId="33" borderId="10" xfId="52" applyFont="1" applyFill="1" applyBorder="1" applyAlignment="1">
      <alignment wrapText="1"/>
    </xf>
    <xf numFmtId="14" fontId="31" fillId="33" borderId="10" xfId="0" applyNumberFormat="1" applyFont="1" applyFill="1" applyBorder="1" applyAlignment="1">
      <alignment wrapText="1"/>
    </xf>
    <xf numFmtId="0" fontId="107" fillId="33" borderId="10" xfId="0" applyFont="1" applyFill="1" applyBorder="1" applyAlignment="1">
      <alignment horizontal="center" wrapText="1"/>
    </xf>
    <xf numFmtId="14" fontId="107" fillId="0" borderId="10" xfId="0" applyNumberFormat="1" applyFont="1" applyBorder="1" applyAlignment="1">
      <alignment wrapText="1"/>
    </xf>
    <xf numFmtId="0" fontId="2" fillId="33" borderId="10" xfId="0" applyFont="1" applyFill="1" applyBorder="1" applyAlignment="1">
      <alignment horizontal="center" vertical="center" wrapText="1"/>
    </xf>
    <xf numFmtId="203" fontId="2" fillId="33" borderId="10" xfId="0" applyNumberFormat="1" applyFont="1" applyFill="1" applyBorder="1" applyAlignment="1">
      <alignment horizontal="center" vertical="center" wrapText="1"/>
    </xf>
    <xf numFmtId="196" fontId="2" fillId="33" borderId="10" xfId="51" applyNumberFormat="1" applyFont="1" applyFill="1" applyBorder="1" applyAlignment="1">
      <alignment horizontal="center" vertical="center" wrapText="1"/>
    </xf>
    <xf numFmtId="0" fontId="2" fillId="0" borderId="12" xfId="0" applyNumberFormat="1" applyFont="1" applyBorder="1" applyAlignment="1">
      <alignment horizontal="left" vertical="center" wrapText="1"/>
    </xf>
    <xf numFmtId="0" fontId="2" fillId="33" borderId="10" xfId="0" applyFont="1" applyFill="1" applyBorder="1" applyAlignment="1">
      <alignment/>
    </xf>
    <xf numFmtId="0" fontId="2" fillId="0" borderId="10" xfId="0" applyNumberFormat="1" applyFont="1" applyBorder="1" applyAlignment="1">
      <alignment horizontal="left" vertical="center" wrapText="1"/>
    </xf>
    <xf numFmtId="0" fontId="112" fillId="0" borderId="10" xfId="0" applyFont="1" applyBorder="1" applyAlignment="1">
      <alignment horizontal="center" vertical="center" wrapText="1"/>
    </xf>
    <xf numFmtId="0" fontId="113" fillId="33" borderId="10" xfId="0" applyFont="1" applyFill="1" applyBorder="1" applyAlignment="1">
      <alignment horizontal="center" vertical="center" wrapText="1"/>
    </xf>
    <xf numFmtId="0" fontId="114" fillId="33"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wrapText="1"/>
    </xf>
    <xf numFmtId="0" fontId="98" fillId="0" borderId="10" xfId="46" applyBorder="1" applyAlignment="1" applyProtection="1">
      <alignment vertical="center" wrapText="1"/>
      <protection/>
    </xf>
    <xf numFmtId="0" fontId="113" fillId="33" borderId="10" xfId="0" applyNumberFormat="1" applyFont="1" applyFill="1" applyBorder="1" applyAlignment="1">
      <alignment horizontal="center" vertical="center" wrapText="1"/>
    </xf>
    <xf numFmtId="184" fontId="113" fillId="33" borderId="10" xfId="52" applyFont="1" applyFill="1" applyBorder="1" applyAlignment="1">
      <alignment horizontal="center" vertical="center" wrapText="1"/>
    </xf>
    <xf numFmtId="0" fontId="113" fillId="0" borderId="12" xfId="0" applyFont="1" applyBorder="1" applyAlignment="1">
      <alignment/>
    </xf>
    <xf numFmtId="0" fontId="110" fillId="0" borderId="10" xfId="0" applyFont="1" applyBorder="1" applyAlignment="1">
      <alignment wrapText="1"/>
    </xf>
    <xf numFmtId="0" fontId="115" fillId="0" borderId="10" xfId="0" applyFont="1" applyBorder="1" applyAlignment="1">
      <alignment vertical="center" wrapText="1"/>
    </xf>
    <xf numFmtId="0" fontId="112" fillId="0" borderId="13" xfId="0" applyFont="1" applyBorder="1" applyAlignment="1">
      <alignment horizontal="center" wrapText="1"/>
    </xf>
    <xf numFmtId="0" fontId="113" fillId="33" borderId="14" xfId="0" applyFont="1" applyFill="1" applyBorder="1" applyAlignment="1">
      <alignment horizontal="center" wrapText="1"/>
    </xf>
    <xf numFmtId="0" fontId="114" fillId="33" borderId="14" xfId="0" applyFont="1" applyFill="1" applyBorder="1" applyAlignment="1">
      <alignment horizontal="center" wrapText="1"/>
    </xf>
    <xf numFmtId="0" fontId="9" fillId="0" borderId="14" xfId="0" applyFont="1" applyBorder="1" applyAlignment="1">
      <alignment horizontal="center" wrapText="1"/>
    </xf>
    <xf numFmtId="0" fontId="98" fillId="33" borderId="14" xfId="46" applyFill="1" applyBorder="1" applyAlignment="1" applyProtection="1">
      <alignment horizontal="center" wrapText="1"/>
      <protection/>
    </xf>
    <xf numFmtId="203" fontId="113" fillId="0" borderId="14" xfId="51" applyNumberFormat="1" applyFont="1" applyBorder="1" applyAlignment="1">
      <alignment wrapText="1"/>
    </xf>
    <xf numFmtId="14" fontId="113" fillId="33" borderId="14" xfId="0" applyNumberFormat="1" applyFont="1" applyFill="1" applyBorder="1" applyAlignment="1">
      <alignment horizontal="center" wrapText="1"/>
    </xf>
    <xf numFmtId="0" fontId="113" fillId="33" borderId="14" xfId="0" applyNumberFormat="1" applyFont="1" applyFill="1" applyBorder="1" applyAlignment="1">
      <alignment horizontal="center" wrapText="1"/>
    </xf>
    <xf numFmtId="184" fontId="113" fillId="33" borderId="14" xfId="52" applyFont="1" applyFill="1" applyBorder="1" applyAlignment="1">
      <alignment horizontal="center" wrapText="1"/>
    </xf>
    <xf numFmtId="184" fontId="113" fillId="0" borderId="15" xfId="52" applyFont="1" applyBorder="1" applyAlignment="1">
      <alignment wrapText="1"/>
    </xf>
    <xf numFmtId="0" fontId="98" fillId="0" borderId="10" xfId="46" applyBorder="1" applyAlignment="1" applyProtection="1">
      <alignment wrapText="1"/>
      <protection/>
    </xf>
    <xf numFmtId="0" fontId="113" fillId="0" borderId="16" xfId="0" applyFont="1" applyBorder="1" applyAlignment="1">
      <alignment wrapText="1"/>
    </xf>
    <xf numFmtId="0" fontId="110" fillId="0" borderId="14" xfId="0" applyFont="1" applyBorder="1" applyAlignment="1">
      <alignment wrapText="1"/>
    </xf>
    <xf numFmtId="0" fontId="116" fillId="0" borderId="17" xfId="0" applyFont="1" applyBorder="1" applyAlignment="1">
      <alignment wrapText="1"/>
    </xf>
    <xf numFmtId="0" fontId="11" fillId="0" borderId="0" xfId="0" applyFont="1" applyAlignment="1">
      <alignment horizontal="center" vertical="center"/>
    </xf>
    <xf numFmtId="0" fontId="98" fillId="33" borderId="10" xfId="46" applyFill="1" applyBorder="1" applyAlignment="1" applyProtection="1">
      <alignment horizontal="center" vertical="center" wrapText="1"/>
      <protection/>
    </xf>
    <xf numFmtId="14" fontId="113" fillId="33" borderId="10" xfId="0" applyNumberFormat="1" applyFont="1" applyFill="1" applyBorder="1" applyAlignment="1">
      <alignment horizontal="center" vertical="center" wrapText="1"/>
    </xf>
    <xf numFmtId="203" fontId="113" fillId="0" borderId="10" xfId="51" applyNumberFormat="1" applyFont="1" applyBorder="1" applyAlignment="1">
      <alignment vertical="center"/>
    </xf>
    <xf numFmtId="184" fontId="113" fillId="0" borderId="18" xfId="52" applyFont="1" applyBorder="1" applyAlignment="1">
      <alignment/>
    </xf>
    <xf numFmtId="0" fontId="115" fillId="0" borderId="19" xfId="0" applyFont="1" applyBorder="1" applyAlignment="1">
      <alignment wrapText="1"/>
    </xf>
    <xf numFmtId="0" fontId="114" fillId="0" borderId="10" xfId="0" applyFont="1" applyBorder="1" applyAlignment="1">
      <alignment horizontal="center" vertical="center" wrapText="1"/>
    </xf>
    <xf numFmtId="0" fontId="11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12" fillId="0" borderId="0" xfId="0" applyFont="1" applyAlignment="1">
      <alignment wrapText="1"/>
    </xf>
    <xf numFmtId="0" fontId="98" fillId="0" borderId="0" xfId="46" applyAlignment="1" applyProtection="1">
      <alignment wrapText="1"/>
      <protection/>
    </xf>
    <xf numFmtId="196" fontId="113" fillId="33" borderId="10" xfId="51" applyNumberFormat="1" applyFont="1" applyFill="1" applyBorder="1" applyAlignment="1">
      <alignment horizontal="center" vertical="center" wrapText="1"/>
    </xf>
    <xf numFmtId="0" fontId="20" fillId="34" borderId="0" xfId="0" applyFont="1" applyFill="1" applyAlignment="1">
      <alignment horizontal="center" wrapText="1"/>
    </xf>
    <xf numFmtId="171" fontId="0" fillId="34" borderId="0" xfId="0" applyNumberFormat="1" applyFill="1" applyAlignment="1">
      <alignment/>
    </xf>
    <xf numFmtId="0" fontId="0" fillId="34" borderId="0" xfId="0" applyFill="1" applyAlignment="1">
      <alignment/>
    </xf>
    <xf numFmtId="15" fontId="20" fillId="34" borderId="0" xfId="0" applyNumberFormat="1" applyFont="1" applyFill="1" applyAlignment="1">
      <alignment horizontal="center"/>
    </xf>
    <xf numFmtId="15" fontId="21" fillId="34" borderId="0" xfId="0" applyNumberFormat="1" applyFont="1" applyFill="1" applyAlignment="1">
      <alignment horizontal="center"/>
    </xf>
    <xf numFmtId="0" fontId="22" fillId="34" borderId="0" xfId="0" applyFont="1" applyFill="1" applyAlignment="1">
      <alignment/>
    </xf>
    <xf numFmtId="3" fontId="22" fillId="34" borderId="0" xfId="0" applyNumberFormat="1" applyFont="1" applyFill="1" applyAlignment="1">
      <alignment/>
    </xf>
    <xf numFmtId="0" fontId="22" fillId="0" borderId="0" xfId="0" applyFont="1" applyAlignment="1">
      <alignment/>
    </xf>
    <xf numFmtId="15" fontId="15" fillId="0" borderId="0" xfId="0" applyNumberFormat="1" applyFont="1" applyAlignment="1">
      <alignment horizontal="center"/>
    </xf>
    <xf numFmtId="15" fontId="13" fillId="0" borderId="0" xfId="0" applyNumberFormat="1" applyFont="1" applyAlignment="1">
      <alignment horizontal="center"/>
    </xf>
    <xf numFmtId="15" fontId="0" fillId="0" borderId="0" xfId="0" applyNumberFormat="1" applyAlignment="1">
      <alignment horizontal="center"/>
    </xf>
    <xf numFmtId="0" fontId="15" fillId="0" borderId="0" xfId="0" applyFont="1" applyAlignment="1">
      <alignment horizontal="center"/>
    </xf>
    <xf numFmtId="3" fontId="15" fillId="33" borderId="0" xfId="0" applyNumberFormat="1" applyFont="1" applyFill="1" applyAlignment="1">
      <alignment/>
    </xf>
    <xf numFmtId="0" fontId="20" fillId="0" borderId="10" xfId="0" applyFont="1" applyBorder="1" applyAlignment="1">
      <alignment horizontal="center"/>
    </xf>
    <xf numFmtId="0" fontId="23" fillId="0" borderId="10" xfId="0" applyFont="1" applyBorder="1" applyAlignment="1">
      <alignment horizontal="center"/>
    </xf>
    <xf numFmtId="3" fontId="20" fillId="33" borderId="10" xfId="0" applyNumberFormat="1" applyFont="1" applyFill="1" applyBorder="1" applyAlignment="1">
      <alignment horizontal="center" wrapText="1"/>
    </xf>
    <xf numFmtId="0" fontId="20" fillId="0" borderId="0" xfId="0" applyFont="1" applyAlignment="1">
      <alignment horizontal="center"/>
    </xf>
    <xf numFmtId="0" fontId="19" fillId="33" borderId="10" xfId="0" applyFont="1" applyFill="1" applyBorder="1" applyAlignment="1">
      <alignment horizontal="center" vertical="justify" wrapText="1"/>
    </xf>
    <xf numFmtId="0" fontId="117" fillId="0" borderId="12" xfId="0" applyFont="1" applyBorder="1" applyAlignment="1">
      <alignment horizontal="center"/>
    </xf>
    <xf numFmtId="0" fontId="10" fillId="33" borderId="12" xfId="0" applyFont="1" applyFill="1" applyBorder="1" applyAlignment="1">
      <alignment horizontal="center" vertical="justify" wrapText="1"/>
    </xf>
    <xf numFmtId="0" fontId="0" fillId="0" borderId="10" xfId="0" applyBorder="1" applyAlignment="1">
      <alignment horizontal="center"/>
    </xf>
    <xf numFmtId="15" fontId="0" fillId="0" borderId="10" xfId="0" applyNumberFormat="1" applyBorder="1" applyAlignment="1">
      <alignment/>
    </xf>
    <xf numFmtId="208" fontId="0" fillId="0" borderId="10" xfId="49" applyNumberFormat="1" applyFont="1" applyBorder="1" applyAlignment="1">
      <alignment/>
    </xf>
    <xf numFmtId="3" fontId="15" fillId="33" borderId="10" xfId="0" applyNumberFormat="1" applyFont="1" applyFill="1" applyBorder="1" applyAlignment="1">
      <alignment/>
    </xf>
    <xf numFmtId="208" fontId="0" fillId="0" borderId="10" xfId="0" applyNumberFormat="1" applyBorder="1" applyAlignment="1">
      <alignment/>
    </xf>
    <xf numFmtId="16" fontId="10" fillId="33" borderId="12" xfId="0" applyNumberFormat="1" applyFont="1" applyFill="1" applyBorder="1" applyAlignment="1">
      <alignment horizontal="center" vertical="justify" wrapText="1"/>
    </xf>
    <xf numFmtId="171" fontId="0" fillId="0" borderId="10" xfId="49" applyNumberFormat="1" applyFont="1" applyBorder="1" applyAlignment="1">
      <alignment/>
    </xf>
    <xf numFmtId="209" fontId="0" fillId="0" borderId="0" xfId="0" applyNumberFormat="1" applyAlignment="1">
      <alignment/>
    </xf>
    <xf numFmtId="0" fontId="113" fillId="33" borderId="10" xfId="0" applyFont="1" applyFill="1" applyBorder="1" applyAlignment="1">
      <alignment horizontal="center" vertical="justify" wrapText="1"/>
    </xf>
    <xf numFmtId="49" fontId="112" fillId="33" borderId="12" xfId="0" applyNumberFormat="1" applyFont="1" applyFill="1" applyBorder="1" applyAlignment="1">
      <alignment horizontal="center" vertical="justify" wrapText="1"/>
    </xf>
    <xf numFmtId="0" fontId="112" fillId="33" borderId="12" xfId="0" applyFont="1" applyFill="1" applyBorder="1" applyAlignment="1">
      <alignment horizontal="center" vertical="justify" wrapText="1"/>
    </xf>
    <xf numFmtId="208" fontId="0" fillId="33" borderId="10" xfId="0" applyNumberFormat="1" applyFill="1" applyBorder="1" applyAlignment="1">
      <alignment/>
    </xf>
    <xf numFmtId="15" fontId="15" fillId="0" borderId="10" xfId="0" applyNumberFormat="1" applyFont="1" applyBorder="1" applyAlignment="1">
      <alignment/>
    </xf>
    <xf numFmtId="0" fontId="11" fillId="33" borderId="10" xfId="0" applyFont="1" applyFill="1" applyBorder="1" applyAlignment="1">
      <alignment horizontal="center" vertical="justify" wrapText="1"/>
    </xf>
    <xf numFmtId="0" fontId="13" fillId="0" borderId="12" xfId="0" applyFont="1" applyBorder="1" applyAlignment="1">
      <alignment horizontal="center"/>
    </xf>
    <xf numFmtId="49" fontId="15" fillId="33" borderId="12" xfId="0" applyNumberFormat="1" applyFont="1" applyFill="1" applyBorder="1" applyAlignment="1">
      <alignment horizontal="center" vertical="justify" wrapText="1"/>
    </xf>
    <xf numFmtId="0" fontId="15" fillId="0" borderId="10" xfId="0" applyFont="1" applyBorder="1" applyAlignment="1">
      <alignment horizontal="center"/>
    </xf>
    <xf numFmtId="49" fontId="10" fillId="33" borderId="12" xfId="0" applyNumberFormat="1" applyFont="1" applyFill="1" applyBorder="1" applyAlignment="1">
      <alignment horizontal="center" vertical="justify" wrapText="1"/>
    </xf>
    <xf numFmtId="4" fontId="0" fillId="0" borderId="10" xfId="0" applyNumberFormat="1" applyBorder="1" applyAlignment="1">
      <alignment/>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15" fillId="33" borderId="10" xfId="0" applyFont="1" applyFill="1" applyBorder="1" applyAlignment="1">
      <alignment horizontal="center"/>
    </xf>
    <xf numFmtId="15" fontId="15" fillId="33" borderId="10" xfId="0" applyNumberFormat="1" applyFont="1" applyFill="1" applyBorder="1" applyAlignment="1">
      <alignment/>
    </xf>
    <xf numFmtId="0" fontId="117" fillId="0" borderId="10" xfId="0" applyFont="1" applyBorder="1" applyAlignment="1">
      <alignment horizontal="center" vertical="center"/>
    </xf>
    <xf numFmtId="0" fontId="117" fillId="0" borderId="12" xfId="0" applyFont="1" applyBorder="1" applyAlignment="1">
      <alignment horizontal="center" vertical="center"/>
    </xf>
    <xf numFmtId="0" fontId="112" fillId="0" borderId="10" xfId="0" applyFont="1" applyBorder="1" applyAlignment="1">
      <alignment horizontal="center"/>
    </xf>
    <xf numFmtId="15" fontId="112" fillId="0" borderId="10" xfId="0" applyNumberFormat="1" applyFont="1" applyBorder="1" applyAlignment="1">
      <alignment/>
    </xf>
    <xf numFmtId="171" fontId="112" fillId="0" borderId="10" xfId="49" applyNumberFormat="1" applyFont="1" applyBorder="1" applyAlignment="1">
      <alignment/>
    </xf>
    <xf numFmtId="3" fontId="112" fillId="33" borderId="10" xfId="0" applyNumberFormat="1" applyFont="1" applyFill="1" applyBorder="1" applyAlignment="1">
      <alignment/>
    </xf>
    <xf numFmtId="208" fontId="112" fillId="0" borderId="10" xfId="0" applyNumberFormat="1" applyFont="1" applyBorder="1" applyAlignment="1">
      <alignment/>
    </xf>
    <xf numFmtId="209" fontId="112" fillId="0" borderId="0" xfId="0" applyNumberFormat="1" applyFont="1" applyAlignment="1">
      <alignment/>
    </xf>
    <xf numFmtId="0" fontId="112" fillId="0" borderId="0" xfId="0" applyFont="1" applyAlignment="1">
      <alignment/>
    </xf>
    <xf numFmtId="0" fontId="11" fillId="33" borderId="18" xfId="0" applyFont="1" applyFill="1" applyBorder="1" applyAlignment="1">
      <alignment horizontal="center" vertical="justify" wrapText="1"/>
    </xf>
    <xf numFmtId="0" fontId="13" fillId="0" borderId="11" xfId="0" applyFont="1" applyBorder="1" applyAlignment="1">
      <alignment horizontal="center" vertical="center"/>
    </xf>
    <xf numFmtId="15" fontId="0" fillId="0" borderId="12" xfId="0" applyNumberFormat="1" applyBorder="1" applyAlignment="1">
      <alignment/>
    </xf>
    <xf numFmtId="0" fontId="114" fillId="33" borderId="10" xfId="0" applyFont="1" applyFill="1" applyBorder="1" applyAlignment="1">
      <alignment horizontal="center" vertical="justify" wrapText="1"/>
    </xf>
    <xf numFmtId="0" fontId="118" fillId="33" borderId="12" xfId="0" applyFont="1" applyFill="1" applyBorder="1" applyAlignment="1">
      <alignment horizontal="center"/>
    </xf>
    <xf numFmtId="0" fontId="24" fillId="0" borderId="10" xfId="0" applyFont="1" applyBorder="1" applyAlignment="1">
      <alignment horizontal="center"/>
    </xf>
    <xf numFmtId="49" fontId="114" fillId="33" borderId="12" xfId="0" applyNumberFormat="1" applyFont="1" applyFill="1" applyBorder="1" applyAlignment="1">
      <alignment horizontal="center" vertical="justify" wrapText="1"/>
    </xf>
    <xf numFmtId="0" fontId="114" fillId="33" borderId="10" xfId="0" applyFont="1" applyFill="1" applyBorder="1" applyAlignment="1">
      <alignment horizontal="center"/>
    </xf>
    <xf numFmtId="15" fontId="114" fillId="33" borderId="10" xfId="0" applyNumberFormat="1" applyFont="1" applyFill="1" applyBorder="1" applyAlignment="1">
      <alignment/>
    </xf>
    <xf numFmtId="208" fontId="114" fillId="33" borderId="10" xfId="49" applyNumberFormat="1" applyFont="1" applyFill="1" applyBorder="1" applyAlignment="1">
      <alignment/>
    </xf>
    <xf numFmtId="3" fontId="114" fillId="33" borderId="10" xfId="0" applyNumberFormat="1" applyFont="1" applyFill="1" applyBorder="1" applyAlignment="1">
      <alignment horizontal="right"/>
    </xf>
    <xf numFmtId="208" fontId="114" fillId="33" borderId="10" xfId="0" applyNumberFormat="1" applyFont="1" applyFill="1" applyBorder="1" applyAlignment="1">
      <alignment/>
    </xf>
    <xf numFmtId="208" fontId="9" fillId="0" borderId="10" xfId="0" applyNumberFormat="1" applyFont="1" applyBorder="1" applyAlignment="1">
      <alignment/>
    </xf>
    <xf numFmtId="210" fontId="114" fillId="33" borderId="10" xfId="0" applyNumberFormat="1" applyFont="1" applyFill="1" applyBorder="1" applyAlignment="1">
      <alignment horizontal="right"/>
    </xf>
    <xf numFmtId="0" fontId="25" fillId="0" borderId="18" xfId="0" applyFont="1" applyBorder="1" applyAlignment="1">
      <alignment horizontal="center"/>
    </xf>
    <xf numFmtId="0" fontId="25" fillId="0" borderId="20" xfId="0" applyFont="1" applyBorder="1" applyAlignment="1">
      <alignment horizontal="center"/>
    </xf>
    <xf numFmtId="0" fontId="25" fillId="0" borderId="12" xfId="0" applyFont="1" applyBorder="1" applyAlignment="1">
      <alignment horizontal="center"/>
    </xf>
    <xf numFmtId="171" fontId="25" fillId="0" borderId="10" xfId="49" applyNumberFormat="1" applyFont="1" applyBorder="1" applyAlignment="1">
      <alignment/>
    </xf>
    <xf numFmtId="3" fontId="25" fillId="33" borderId="10" xfId="49" applyNumberFormat="1" applyFont="1" applyFill="1" applyBorder="1" applyAlignment="1">
      <alignment/>
    </xf>
    <xf numFmtId="208" fontId="25" fillId="0" borderId="10" xfId="49" applyNumberFormat="1" applyFont="1" applyBorder="1" applyAlignment="1">
      <alignment/>
    </xf>
    <xf numFmtId="0" fontId="16" fillId="35" borderId="10" xfId="0" applyFont="1" applyFill="1" applyBorder="1" applyAlignment="1">
      <alignment/>
    </xf>
    <xf numFmtId="8" fontId="16" fillId="0" borderId="0" xfId="0" applyNumberFormat="1" applyFont="1" applyAlignment="1">
      <alignment/>
    </xf>
    <xf numFmtId="0" fontId="16" fillId="0" borderId="0" xfId="0" applyFont="1" applyAlignment="1">
      <alignment/>
    </xf>
    <xf numFmtId="0" fontId="13" fillId="0" borderId="0" xfId="0" applyFont="1" applyAlignment="1">
      <alignment horizontal="center"/>
    </xf>
    <xf numFmtId="0" fontId="0" fillId="0" borderId="0" xfId="0" applyAlignment="1">
      <alignment horizontal="center"/>
    </xf>
    <xf numFmtId="208" fontId="0" fillId="0" borderId="0" xfId="49" applyNumberFormat="1" applyFont="1" applyAlignment="1">
      <alignment/>
    </xf>
    <xf numFmtId="0" fontId="119" fillId="36" borderId="0" xfId="0" applyFont="1" applyFill="1" applyAlignment="1">
      <alignment/>
    </xf>
    <xf numFmtId="208" fontId="0" fillId="0" borderId="0" xfId="0" applyNumberFormat="1" applyAlignment="1">
      <alignment/>
    </xf>
    <xf numFmtId="3" fontId="0" fillId="0" borderId="0" xfId="0" applyNumberFormat="1" applyAlignment="1">
      <alignment/>
    </xf>
    <xf numFmtId="201" fontId="107" fillId="0" borderId="10" xfId="0" applyNumberFormat="1" applyFont="1" applyBorder="1" applyAlignment="1">
      <alignment wrapText="1"/>
    </xf>
    <xf numFmtId="0" fontId="0" fillId="36" borderId="0" xfId="0" applyFill="1" applyAlignment="1">
      <alignment wrapText="1"/>
    </xf>
    <xf numFmtId="0" fontId="107" fillId="36" borderId="10" xfId="0" applyFont="1" applyFill="1" applyBorder="1" applyAlignment="1">
      <alignment horizontal="center" vertical="center" wrapText="1"/>
    </xf>
    <xf numFmtId="0" fontId="107" fillId="36" borderId="10" xfId="0" applyFont="1" applyFill="1" applyBorder="1" applyAlignment="1">
      <alignment wrapText="1"/>
    </xf>
    <xf numFmtId="14" fontId="107" fillId="36" borderId="10" xfId="0" applyNumberFormat="1" applyFont="1" applyFill="1" applyBorder="1" applyAlignment="1">
      <alignment wrapText="1"/>
    </xf>
    <xf numFmtId="0" fontId="8" fillId="36" borderId="10" xfId="0" applyFont="1" applyFill="1" applyBorder="1" applyAlignment="1">
      <alignment wrapText="1"/>
    </xf>
    <xf numFmtId="0" fontId="0" fillId="36" borderId="10" xfId="0" applyFill="1" applyBorder="1" applyAlignment="1">
      <alignment wrapText="1"/>
    </xf>
    <xf numFmtId="0" fontId="0" fillId="37" borderId="10" xfId="0" applyFill="1" applyBorder="1" applyAlignment="1">
      <alignment wrapText="1"/>
    </xf>
    <xf numFmtId="0" fontId="112" fillId="33" borderId="0" xfId="0" applyFont="1" applyFill="1" applyAlignment="1">
      <alignment wrapText="1"/>
    </xf>
    <xf numFmtId="0" fontId="112" fillId="33" borderId="10" xfId="0" applyFont="1" applyFill="1" applyBorder="1" applyAlignment="1">
      <alignment wrapText="1"/>
    </xf>
    <xf numFmtId="0" fontId="120" fillId="33" borderId="10" xfId="0" applyFont="1" applyFill="1" applyBorder="1" applyAlignment="1">
      <alignment wrapText="1"/>
    </xf>
    <xf numFmtId="184" fontId="112" fillId="33" borderId="10" xfId="52" applyFont="1" applyFill="1" applyBorder="1" applyAlignment="1">
      <alignment wrapText="1"/>
    </xf>
    <xf numFmtId="0" fontId="20" fillId="33" borderId="10" xfId="0" applyFont="1" applyFill="1" applyBorder="1" applyAlignment="1">
      <alignment wrapText="1"/>
    </xf>
    <xf numFmtId="0" fontId="112" fillId="0" borderId="10" xfId="0" applyFont="1" applyBorder="1" applyAlignment="1">
      <alignment horizontal="center" wrapText="1"/>
    </xf>
    <xf numFmtId="0" fontId="112" fillId="0" borderId="10" xfId="0" applyFont="1" applyBorder="1" applyAlignment="1">
      <alignment wrapText="1"/>
    </xf>
    <xf numFmtId="0" fontId="120" fillId="0" borderId="10" xfId="0" applyFont="1" applyBorder="1" applyAlignment="1">
      <alignment wrapText="1"/>
    </xf>
    <xf numFmtId="184" fontId="112" fillId="0" borderId="10" xfId="52" applyFont="1" applyBorder="1" applyAlignment="1">
      <alignment wrapText="1"/>
    </xf>
    <xf numFmtId="14" fontId="112" fillId="33" borderId="10" xfId="0" applyNumberFormat="1" applyFont="1" applyFill="1" applyBorder="1" applyAlignment="1">
      <alignment wrapText="1"/>
    </xf>
    <xf numFmtId="14" fontId="120" fillId="0" borderId="10" xfId="0" applyNumberFormat="1" applyFont="1" applyBorder="1" applyAlignment="1">
      <alignment wrapText="1"/>
    </xf>
    <xf numFmtId="184" fontId="112" fillId="0" borderId="10" xfId="52" applyFont="1" applyBorder="1" applyAlignment="1">
      <alignment horizontal="center" wrapText="1"/>
    </xf>
    <xf numFmtId="201" fontId="120" fillId="0" borderId="10" xfId="0" applyNumberFormat="1" applyFont="1" applyBorder="1" applyAlignment="1">
      <alignment wrapText="1"/>
    </xf>
    <xf numFmtId="0" fontId="15" fillId="33" borderId="10" xfId="0" applyFont="1" applyFill="1" applyBorder="1" applyAlignment="1">
      <alignment wrapText="1"/>
    </xf>
    <xf numFmtId="184" fontId="15" fillId="33" borderId="10" xfId="52" applyFont="1" applyFill="1" applyBorder="1" applyAlignment="1">
      <alignment wrapText="1"/>
    </xf>
    <xf numFmtId="0" fontId="117" fillId="0" borderId="10" xfId="0" applyFont="1" applyBorder="1" applyAlignment="1">
      <alignment wrapText="1"/>
    </xf>
    <xf numFmtId="0" fontId="112" fillId="0" borderId="14" xfId="0" applyFont="1" applyBorder="1" applyAlignment="1">
      <alignment horizontal="center" wrapText="1"/>
    </xf>
    <xf numFmtId="0" fontId="112" fillId="0" borderId="14" xfId="0" applyFont="1" applyBorder="1" applyAlignment="1">
      <alignment wrapText="1"/>
    </xf>
    <xf numFmtId="0" fontId="117" fillId="0" borderId="14" xfId="0" applyFont="1" applyBorder="1" applyAlignment="1">
      <alignment wrapText="1"/>
    </xf>
    <xf numFmtId="0" fontId="112" fillId="0" borderId="0" xfId="0" applyFont="1" applyBorder="1" applyAlignment="1">
      <alignment horizontal="center" wrapText="1"/>
    </xf>
    <xf numFmtId="0" fontId="112" fillId="0" borderId="0" xfId="0" applyFont="1" applyBorder="1" applyAlignment="1">
      <alignment wrapText="1"/>
    </xf>
    <xf numFmtId="0" fontId="120" fillId="0" borderId="0" xfId="0" applyFont="1" applyBorder="1" applyAlignment="1">
      <alignment wrapText="1"/>
    </xf>
    <xf numFmtId="0" fontId="117" fillId="0" borderId="0" xfId="0" applyFont="1" applyBorder="1" applyAlignment="1">
      <alignment wrapText="1"/>
    </xf>
    <xf numFmtId="0" fontId="112" fillId="33" borderId="21" xfId="0" applyFont="1" applyFill="1" applyBorder="1" applyAlignment="1">
      <alignment wrapText="1"/>
    </xf>
    <xf numFmtId="0" fontId="112" fillId="33" borderId="22" xfId="0" applyFont="1" applyFill="1" applyBorder="1" applyAlignment="1">
      <alignment wrapText="1"/>
    </xf>
    <xf numFmtId="0" fontId="112" fillId="33" borderId="22" xfId="0" applyFont="1" applyFill="1" applyBorder="1" applyAlignment="1">
      <alignment horizontal="center" wrapText="1"/>
    </xf>
    <xf numFmtId="0" fontId="109" fillId="33" borderId="19" xfId="0" applyFont="1" applyFill="1" applyBorder="1" applyAlignment="1">
      <alignment horizontal="center" vertical="center" wrapText="1"/>
    </xf>
    <xf numFmtId="0" fontId="121" fillId="33" borderId="10" xfId="0" applyFont="1" applyFill="1" applyBorder="1" applyAlignment="1">
      <alignment horizontal="center" vertical="center" wrapText="1"/>
    </xf>
    <xf numFmtId="0" fontId="13" fillId="33" borderId="19" xfId="0" applyFont="1" applyFill="1" applyBorder="1" applyAlignment="1">
      <alignment wrapText="1"/>
    </xf>
    <xf numFmtId="0" fontId="122" fillId="33" borderId="10" xfId="0" applyFont="1" applyFill="1" applyBorder="1" applyAlignment="1">
      <alignment wrapText="1"/>
    </xf>
    <xf numFmtId="0" fontId="122" fillId="0" borderId="10" xfId="0" applyFont="1" applyBorder="1" applyAlignment="1">
      <alignment wrapText="1"/>
    </xf>
    <xf numFmtId="0" fontId="27" fillId="33" borderId="10" xfId="0" applyFont="1" applyFill="1" applyBorder="1" applyAlignment="1">
      <alignment wrapText="1"/>
    </xf>
    <xf numFmtId="0" fontId="122" fillId="33" borderId="10" xfId="0" applyFont="1" applyFill="1" applyBorder="1" applyAlignment="1">
      <alignment horizontal="center" vertical="center" wrapText="1"/>
    </xf>
    <xf numFmtId="0" fontId="122" fillId="33" borderId="10" xfId="0" applyFont="1" applyFill="1" applyBorder="1" applyAlignment="1">
      <alignment horizontal="center" wrapText="1"/>
    </xf>
    <xf numFmtId="14" fontId="122" fillId="33" borderId="10" xfId="0" applyNumberFormat="1" applyFont="1" applyFill="1" applyBorder="1" applyAlignment="1">
      <alignment horizontal="center" wrapText="1"/>
    </xf>
    <xf numFmtId="0" fontId="27" fillId="33" borderId="10" xfId="0" applyFont="1" applyFill="1" applyBorder="1" applyAlignment="1">
      <alignment horizontal="center" wrapText="1"/>
    </xf>
    <xf numFmtId="0" fontId="122" fillId="33" borderId="0" xfId="0" applyFont="1" applyFill="1" applyBorder="1" applyAlignment="1">
      <alignment horizontal="center" wrapText="1"/>
    </xf>
    <xf numFmtId="0" fontId="123" fillId="33" borderId="0" xfId="0" applyFont="1" applyFill="1" applyBorder="1" applyAlignment="1">
      <alignment horizontal="center" wrapText="1"/>
    </xf>
    <xf numFmtId="0" fontId="123" fillId="33" borderId="14" xfId="0" applyFont="1" applyFill="1" applyBorder="1" applyAlignment="1">
      <alignment horizontal="center" wrapText="1"/>
    </xf>
    <xf numFmtId="0" fontId="123" fillId="33" borderId="10" xfId="0" applyFont="1" applyFill="1" applyBorder="1" applyAlignment="1">
      <alignment horizontal="center" wrapText="1"/>
    </xf>
    <xf numFmtId="0" fontId="123" fillId="33" borderId="0" xfId="0" applyFont="1" applyFill="1" applyAlignment="1">
      <alignment horizontal="center" wrapText="1"/>
    </xf>
    <xf numFmtId="0" fontId="124" fillId="0" borderId="23" xfId="0" applyFont="1" applyBorder="1" applyAlignment="1">
      <alignment vertical="center" wrapText="1"/>
    </xf>
    <xf numFmtId="0" fontId="124" fillId="0" borderId="24" xfId="0" applyFont="1" applyBorder="1" applyAlignment="1">
      <alignment vertical="center" wrapText="1"/>
    </xf>
    <xf numFmtId="0" fontId="124" fillId="0" borderId="18" xfId="0" applyFont="1" applyBorder="1" applyAlignment="1">
      <alignment vertical="center" wrapText="1"/>
    </xf>
    <xf numFmtId="0" fontId="124" fillId="0" borderId="25" xfId="0" applyFont="1" applyBorder="1" applyAlignment="1">
      <alignment vertical="center" wrapText="1"/>
    </xf>
    <xf numFmtId="0" fontId="18" fillId="0" borderId="26" xfId="0" applyFont="1" applyBorder="1" applyAlignment="1">
      <alignment vertical="center" wrapText="1"/>
    </xf>
    <xf numFmtId="0" fontId="124" fillId="0" borderId="27" xfId="0" applyFont="1" applyBorder="1" applyAlignment="1">
      <alignment vertical="center" wrapText="1"/>
    </xf>
    <xf numFmtId="3" fontId="113" fillId="0" borderId="10" xfId="0" applyNumberFormat="1" applyFont="1" applyBorder="1" applyAlignment="1">
      <alignment horizontal="center" vertical="center" wrapText="1"/>
    </xf>
    <xf numFmtId="0" fontId="111" fillId="0" borderId="0" xfId="0" applyFont="1" applyAlignment="1">
      <alignment wrapText="1"/>
    </xf>
    <xf numFmtId="0" fontId="113" fillId="33" borderId="12" xfId="0" applyFont="1" applyFill="1" applyBorder="1" applyAlignment="1">
      <alignment horizontal="center" vertical="center" wrapText="1"/>
    </xf>
    <xf numFmtId="0" fontId="113" fillId="0" borderId="12" xfId="0" applyFont="1" applyBorder="1" applyAlignment="1">
      <alignment horizontal="center" vertical="center" wrapText="1"/>
    </xf>
    <xf numFmtId="0" fontId="113" fillId="0" borderId="10" xfId="0" applyFont="1" applyBorder="1" applyAlignment="1">
      <alignment horizontal="center" vertical="center"/>
    </xf>
    <xf numFmtId="0" fontId="112" fillId="0" borderId="10" xfId="0" applyFont="1" applyFill="1" applyBorder="1" applyAlignment="1">
      <alignment horizontal="center" vertical="center" wrapText="1"/>
    </xf>
    <xf numFmtId="0" fontId="0" fillId="0" borderId="10" xfId="0" applyBorder="1" applyAlignment="1">
      <alignment/>
    </xf>
    <xf numFmtId="0" fontId="24" fillId="33" borderId="10" xfId="0" applyFont="1" applyFill="1" applyBorder="1" applyAlignment="1">
      <alignment horizontal="center" vertical="center" wrapText="1"/>
    </xf>
    <xf numFmtId="0" fontId="125" fillId="0" borderId="10" xfId="0" applyFont="1" applyBorder="1" applyAlignment="1">
      <alignment horizontal="justify" vertical="center"/>
    </xf>
    <xf numFmtId="0" fontId="126" fillId="0" borderId="0" xfId="0" applyFont="1" applyAlignment="1">
      <alignment/>
    </xf>
    <xf numFmtId="0" fontId="127" fillId="38" borderId="10" xfId="0" applyFont="1" applyFill="1" applyBorder="1" applyAlignment="1">
      <alignment horizontal="left" vertical="center" wrapText="1"/>
    </xf>
    <xf numFmtId="0" fontId="127" fillId="0" borderId="0" xfId="0" applyFont="1" applyAlignment="1">
      <alignment wrapText="1"/>
    </xf>
    <xf numFmtId="0" fontId="127" fillId="38" borderId="10" xfId="0" applyFont="1" applyFill="1" applyBorder="1" applyAlignment="1">
      <alignment horizontal="left" wrapText="1"/>
    </xf>
    <xf numFmtId="0" fontId="127" fillId="0" borderId="10" xfId="0" applyFont="1" applyBorder="1" applyAlignment="1">
      <alignment horizontal="left" vertical="center" wrapText="1"/>
    </xf>
    <xf numFmtId="0" fontId="127" fillId="38" borderId="10" xfId="0" applyFont="1" applyFill="1" applyBorder="1" applyAlignment="1">
      <alignment wrapText="1"/>
    </xf>
    <xf numFmtId="0" fontId="127" fillId="0" borderId="10" xfId="0" applyFont="1" applyBorder="1" applyAlignment="1">
      <alignment horizontal="left" wrapText="1"/>
    </xf>
    <xf numFmtId="0" fontId="11" fillId="0" borderId="10" xfId="0" applyFont="1" applyBorder="1" applyAlignment="1">
      <alignment horizontal="left" vertical="center" wrapText="1"/>
    </xf>
    <xf numFmtId="0" fontId="11" fillId="33" borderId="10" xfId="0" applyFont="1" applyFill="1" applyBorder="1" applyAlignment="1">
      <alignment horizontal="left" vertical="center" wrapText="1"/>
    </xf>
    <xf numFmtId="0" fontId="128" fillId="0" borderId="10" xfId="0" applyFont="1" applyBorder="1" applyAlignment="1">
      <alignment horizontal="center" vertical="center"/>
    </xf>
    <xf numFmtId="0" fontId="20" fillId="0" borderId="10" xfId="0" applyFont="1" applyBorder="1" applyAlignment="1">
      <alignment horizontal="left" vertical="center" wrapText="1"/>
    </xf>
    <xf numFmtId="0" fontId="98" fillId="0" borderId="10" xfId="46" applyBorder="1" applyAlignment="1" applyProtection="1">
      <alignment horizontal="left" vertical="center" wrapText="1"/>
      <protection/>
    </xf>
    <xf numFmtId="203" fontId="11" fillId="0" borderId="10" xfId="51" applyNumberFormat="1" applyFont="1" applyBorder="1" applyAlignment="1">
      <alignment horizontal="left" vertical="center"/>
    </xf>
    <xf numFmtId="4" fontId="11" fillId="0" borderId="10" xfId="0" applyNumberFormat="1" applyFont="1" applyBorder="1" applyAlignment="1">
      <alignment horizontal="left" vertical="center"/>
    </xf>
    <xf numFmtId="203" fontId="113" fillId="0" borderId="10" xfId="51" applyNumberFormat="1" applyFont="1" applyBorder="1" applyAlignment="1">
      <alignment horizontal="left" vertical="center"/>
    </xf>
    <xf numFmtId="14" fontId="11" fillId="33" borderId="10" xfId="0" applyNumberFormat="1" applyFont="1" applyFill="1" applyBorder="1" applyAlignment="1">
      <alignment horizontal="left" vertical="center" wrapText="1"/>
    </xf>
    <xf numFmtId="0" fontId="11" fillId="0" borderId="10" xfId="0" applyNumberFormat="1" applyFont="1" applyBorder="1" applyAlignment="1">
      <alignment horizontal="left" vertical="center"/>
    </xf>
    <xf numFmtId="184" fontId="11" fillId="0" borderId="10" xfId="52" applyFont="1" applyBorder="1" applyAlignment="1">
      <alignment horizontal="left" vertical="center"/>
    </xf>
    <xf numFmtId="0" fontId="129" fillId="0" borderId="10" xfId="46" applyNumberFormat="1" applyFont="1" applyBorder="1" applyAlignment="1" applyProtection="1">
      <alignment horizontal="left" vertical="center" wrapText="1"/>
      <protection/>
    </xf>
    <xf numFmtId="0" fontId="11" fillId="0" borderId="10" xfId="0" applyFont="1" applyBorder="1" applyAlignment="1">
      <alignment horizontal="left" vertical="center"/>
    </xf>
    <xf numFmtId="0" fontId="72" fillId="0" borderId="10" xfId="0" applyFont="1" applyBorder="1" applyAlignment="1">
      <alignment horizontal="left" vertical="center"/>
    </xf>
    <xf numFmtId="0" fontId="113" fillId="0"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29" fillId="0" borderId="10" xfId="46" applyFont="1" applyBorder="1" applyAlignment="1" applyProtection="1">
      <alignment vertical="center" wrapText="1"/>
      <protection/>
    </xf>
    <xf numFmtId="0" fontId="113" fillId="0" borderId="10" xfId="0" applyFont="1" applyBorder="1" applyAlignment="1">
      <alignment horizontal="justify" vertical="center"/>
    </xf>
    <xf numFmtId="14" fontId="113" fillId="0" borderId="10" xfId="0" applyNumberFormat="1" applyFont="1" applyBorder="1" applyAlignment="1">
      <alignment vertical="center"/>
    </xf>
    <xf numFmtId="0" fontId="113" fillId="0" borderId="10" xfId="0" applyFont="1" applyBorder="1" applyAlignment="1">
      <alignment vertical="center"/>
    </xf>
    <xf numFmtId="0" fontId="130" fillId="0" borderId="10" xfId="46" applyFont="1" applyBorder="1" applyAlignment="1" applyProtection="1">
      <alignment vertical="center" wrapText="1"/>
      <protection/>
    </xf>
    <xf numFmtId="0" fontId="113" fillId="0" borderId="10" xfId="0" applyFont="1" applyBorder="1" applyAlignment="1">
      <alignment vertical="center" wrapText="1"/>
    </xf>
    <xf numFmtId="0" fontId="15" fillId="0" borderId="28" xfId="0" applyFont="1" applyBorder="1" applyAlignment="1">
      <alignment horizontal="left" vertical="center" wrapText="1"/>
    </xf>
    <xf numFmtId="0" fontId="11" fillId="33" borderId="28" xfId="0" applyFont="1" applyFill="1" applyBorder="1" applyAlignment="1">
      <alignment horizontal="left" vertical="center" wrapText="1"/>
    </xf>
    <xf numFmtId="0" fontId="98" fillId="0" borderId="28" xfId="46" applyBorder="1" applyAlignment="1" applyProtection="1">
      <alignment horizontal="left" vertical="center" wrapText="1"/>
      <protection/>
    </xf>
    <xf numFmtId="0" fontId="11" fillId="0" borderId="28" xfId="0" applyFont="1" applyBorder="1" applyAlignment="1">
      <alignment horizontal="left" vertical="center" wrapText="1"/>
    </xf>
    <xf numFmtId="203" fontId="11" fillId="0" borderId="28" xfId="51" applyNumberFormat="1" applyFont="1" applyBorder="1" applyAlignment="1">
      <alignment horizontal="left" vertical="center" wrapText="1"/>
    </xf>
    <xf numFmtId="0" fontId="15" fillId="0" borderId="10" xfId="0" applyFont="1" applyBorder="1" applyAlignment="1">
      <alignment horizontal="left" vertical="center" wrapText="1"/>
    </xf>
    <xf numFmtId="0" fontId="15" fillId="0" borderId="10" xfId="0" applyFont="1" applyBorder="1" applyAlignment="1">
      <alignment horizontal="left" vertical="center"/>
    </xf>
    <xf numFmtId="0" fontId="15" fillId="0"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5" fillId="0" borderId="11" xfId="0" applyFont="1" applyBorder="1" applyAlignment="1">
      <alignment vertical="center"/>
    </xf>
    <xf numFmtId="0" fontId="20" fillId="0" borderId="0" xfId="0" applyFont="1" applyAlignment="1">
      <alignment vertical="center" wrapText="1"/>
    </xf>
    <xf numFmtId="0" fontId="29" fillId="0" borderId="11" xfId="46" applyFont="1" applyBorder="1" applyAlignment="1" applyProtection="1">
      <alignment vertical="center" wrapText="1"/>
      <protection/>
    </xf>
    <xf numFmtId="0" fontId="11" fillId="0" borderId="11" xfId="0" applyFont="1" applyBorder="1" applyAlignment="1">
      <alignment vertical="center" wrapText="1"/>
    </xf>
    <xf numFmtId="0" fontId="11" fillId="0" borderId="11" xfId="0" applyFont="1" applyBorder="1" applyAlignment="1">
      <alignment horizontal="center" vertical="center" wrapText="1"/>
    </xf>
    <xf numFmtId="203" fontId="11" fillId="0" borderId="11" xfId="51" applyNumberFormat="1" applyFont="1" applyBorder="1" applyAlignment="1">
      <alignment vertical="center"/>
    </xf>
    <xf numFmtId="203" fontId="11" fillId="0" borderId="11" xfId="51" applyNumberFormat="1" applyFont="1" applyBorder="1" applyAlignment="1">
      <alignment horizontal="left" vertical="center"/>
    </xf>
    <xf numFmtId="14" fontId="11" fillId="0" borderId="11" xfId="0" applyNumberFormat="1" applyFont="1" applyBorder="1" applyAlignment="1">
      <alignment vertical="center"/>
    </xf>
    <xf numFmtId="0" fontId="131" fillId="0" borderId="10" xfId="0" applyFont="1" applyBorder="1" applyAlignment="1">
      <alignment vertical="center"/>
    </xf>
    <xf numFmtId="0" fontId="20" fillId="0" borderId="10" xfId="0" applyFont="1" applyBorder="1" applyAlignment="1">
      <alignment vertical="center" wrapText="1"/>
    </xf>
    <xf numFmtId="0" fontId="112" fillId="0" borderId="10" xfId="0" applyFont="1" applyBorder="1" applyAlignment="1">
      <alignment vertical="center"/>
    </xf>
    <xf numFmtId="0" fontId="15" fillId="0" borderId="28" xfId="0" applyFont="1" applyBorder="1" applyAlignment="1">
      <alignment horizontal="center" vertical="center" wrapText="1"/>
    </xf>
    <xf numFmtId="0" fontId="116" fillId="0" borderId="10" xfId="0" applyFont="1" applyBorder="1" applyAlignment="1">
      <alignment horizontal="left" vertical="center" wrapText="1"/>
    </xf>
    <xf numFmtId="0" fontId="116" fillId="0" borderId="10" xfId="0" applyFont="1" applyBorder="1" applyAlignment="1">
      <alignment vertical="center" wrapText="1"/>
    </xf>
    <xf numFmtId="0" fontId="132" fillId="0" borderId="28" xfId="0" applyFont="1" applyBorder="1" applyAlignment="1">
      <alignment horizontal="left" vertical="center" wrapText="1"/>
    </xf>
    <xf numFmtId="0" fontId="132" fillId="0" borderId="10" xfId="0" applyFont="1" applyBorder="1" applyAlignment="1">
      <alignment horizontal="left" vertical="center" wrapText="1"/>
    </xf>
    <xf numFmtId="0" fontId="132" fillId="0" borderId="11" xfId="0" applyFont="1" applyBorder="1" applyAlignment="1">
      <alignment vertical="center" wrapText="1"/>
    </xf>
    <xf numFmtId="0" fontId="133" fillId="0" borderId="10" xfId="0" applyFont="1" applyBorder="1" applyAlignment="1">
      <alignment vertical="center" wrapText="1"/>
    </xf>
    <xf numFmtId="0" fontId="134" fillId="0" borderId="19" xfId="0" applyFont="1" applyBorder="1" applyAlignment="1">
      <alignment vertical="center" wrapText="1"/>
    </xf>
    <xf numFmtId="203" fontId="11" fillId="33" borderId="11" xfId="51" applyNumberFormat="1" applyFont="1" applyFill="1" applyBorder="1" applyAlignment="1">
      <alignment vertical="center"/>
    </xf>
    <xf numFmtId="203" fontId="113" fillId="33" borderId="10" xfId="51" applyNumberFormat="1" applyFont="1" applyFill="1" applyBorder="1" applyAlignment="1">
      <alignment vertical="center"/>
    </xf>
    <xf numFmtId="0" fontId="9" fillId="33" borderId="10" xfId="0" applyFont="1" applyFill="1" applyBorder="1" applyAlignment="1">
      <alignment horizontal="left" vertical="center" wrapText="1"/>
    </xf>
    <xf numFmtId="0" fontId="9" fillId="33" borderId="28" xfId="0" applyFont="1" applyFill="1" applyBorder="1" applyAlignment="1">
      <alignment horizontal="left" vertical="center" wrapText="1"/>
    </xf>
    <xf numFmtId="0" fontId="9" fillId="33" borderId="11" xfId="0" applyFont="1" applyFill="1" applyBorder="1" applyAlignment="1">
      <alignment horizontal="center" vertical="center" wrapText="1"/>
    </xf>
    <xf numFmtId="0" fontId="107" fillId="33" borderId="10" xfId="0" applyFont="1" applyFill="1" applyBorder="1" applyAlignment="1">
      <alignment horizontal="center"/>
    </xf>
    <xf numFmtId="0" fontId="0" fillId="33" borderId="0" xfId="0" applyFill="1" applyAlignment="1">
      <alignment/>
    </xf>
    <xf numFmtId="0" fontId="98" fillId="0" borderId="11" xfId="46" applyBorder="1" applyAlignment="1" applyProtection="1">
      <alignment vertical="center" wrapText="1"/>
      <protection/>
    </xf>
    <xf numFmtId="0" fontId="98" fillId="0" borderId="0" xfId="46" applyAlignment="1" applyProtection="1">
      <alignment vertical="center" wrapText="1"/>
      <protection/>
    </xf>
    <xf numFmtId="203" fontId="0" fillId="0" borderId="0" xfId="0" applyNumberFormat="1" applyAlignment="1">
      <alignment/>
    </xf>
    <xf numFmtId="203" fontId="2" fillId="36" borderId="10" xfId="0" applyNumberFormat="1" applyFont="1" applyFill="1" applyBorder="1" applyAlignment="1">
      <alignment horizontal="center" vertical="center" wrapText="1"/>
    </xf>
    <xf numFmtId="196" fontId="2" fillId="36" borderId="10" xfId="51" applyNumberFormat="1" applyFont="1" applyFill="1" applyBorder="1" applyAlignment="1">
      <alignment horizontal="center" vertical="center" wrapText="1"/>
    </xf>
    <xf numFmtId="0" fontId="0" fillId="0" borderId="10" xfId="0" applyBorder="1" applyAlignment="1">
      <alignment horizontal="left" wrapText="1"/>
    </xf>
    <xf numFmtId="0" fontId="0" fillId="33" borderId="10" xfId="0" applyFill="1" applyBorder="1" applyAlignment="1">
      <alignment horizontal="left" wrapText="1"/>
    </xf>
    <xf numFmtId="0" fontId="5" fillId="33" borderId="10" xfId="0" applyFont="1" applyFill="1" applyBorder="1" applyAlignment="1">
      <alignment horizontal="left" wrapText="1"/>
    </xf>
    <xf numFmtId="0" fontId="110" fillId="33" borderId="10" xfId="0" applyFont="1" applyFill="1" applyBorder="1" applyAlignment="1">
      <alignment horizontal="left" wrapText="1"/>
    </xf>
    <xf numFmtId="184" fontId="0" fillId="33" borderId="10" xfId="52" applyFont="1" applyFill="1" applyBorder="1" applyAlignment="1">
      <alignment horizontal="left" wrapText="1"/>
    </xf>
    <xf numFmtId="14" fontId="0" fillId="33" borderId="10" xfId="0" applyNumberFormat="1" applyFill="1" applyBorder="1" applyAlignment="1">
      <alignment horizontal="left" wrapText="1"/>
    </xf>
    <xf numFmtId="0" fontId="107" fillId="33" borderId="10" xfId="0" applyFont="1" applyFill="1" applyBorder="1" applyAlignment="1">
      <alignment horizontal="left" wrapText="1"/>
    </xf>
    <xf numFmtId="0" fontId="107" fillId="36" borderId="10" xfId="0" applyFont="1" applyFill="1" applyBorder="1" applyAlignment="1">
      <alignment horizontal="left" wrapText="1"/>
    </xf>
    <xf numFmtId="0" fontId="111" fillId="33" borderId="10" xfId="0" applyFont="1" applyFill="1" applyBorder="1" applyAlignment="1">
      <alignment horizontal="left" wrapText="1"/>
    </xf>
    <xf numFmtId="0" fontId="0" fillId="0" borderId="0" xfId="0" applyAlignment="1">
      <alignment horizontal="left" wrapText="1"/>
    </xf>
    <xf numFmtId="0" fontId="0" fillId="0" borderId="10" xfId="0" applyBorder="1" applyAlignment="1">
      <alignment/>
    </xf>
    <xf numFmtId="0" fontId="110" fillId="33" borderId="10" xfId="0" applyFont="1" applyFill="1" applyBorder="1" applyAlignment="1">
      <alignment horizontal="left" vertical="justify"/>
    </xf>
    <xf numFmtId="0" fontId="110" fillId="33" borderId="10" xfId="0" applyFont="1" applyFill="1" applyBorder="1" applyAlignment="1">
      <alignment horizontal="justify" vertical="justify"/>
    </xf>
    <xf numFmtId="14" fontId="0" fillId="0" borderId="0" xfId="0" applyNumberFormat="1" applyAlignment="1">
      <alignment/>
    </xf>
    <xf numFmtId="0" fontId="8" fillId="0" borderId="10" xfId="0" applyFont="1" applyBorder="1" applyAlignment="1">
      <alignment wrapText="1"/>
    </xf>
    <xf numFmtId="0" fontId="0" fillId="36" borderId="10" xfId="0" applyFill="1" applyBorder="1" applyAlignment="1">
      <alignment horizontal="center" wrapText="1"/>
    </xf>
    <xf numFmtId="0" fontId="110" fillId="36" borderId="10" xfId="0" applyFont="1" applyFill="1" applyBorder="1" applyAlignment="1">
      <alignment horizontal="justify" vertical="justify" wrapText="1"/>
    </xf>
    <xf numFmtId="184" fontId="0" fillId="36" borderId="10" xfId="52" applyFont="1" applyFill="1" applyBorder="1" applyAlignment="1">
      <alignment wrapText="1"/>
    </xf>
    <xf numFmtId="14" fontId="0" fillId="36" borderId="10" xfId="0" applyNumberFormat="1" applyFill="1" applyBorder="1" applyAlignment="1">
      <alignment wrapText="1"/>
    </xf>
    <xf numFmtId="0" fontId="111" fillId="36" borderId="10" xfId="0" applyFont="1" applyFill="1" applyBorder="1" applyAlignment="1">
      <alignment wrapText="1"/>
    </xf>
    <xf numFmtId="0" fontId="111" fillId="36" borderId="10" xfId="0" applyFont="1" applyFill="1" applyBorder="1" applyAlignment="1">
      <alignment horizontal="center" wrapText="1"/>
    </xf>
    <xf numFmtId="0" fontId="111" fillId="0" borderId="10" xfId="0" applyFont="1" applyBorder="1" applyAlignment="1">
      <alignment horizontal="center" wrapText="1"/>
    </xf>
    <xf numFmtId="0" fontId="107" fillId="0" borderId="10" xfId="0" applyFont="1" applyBorder="1" applyAlignment="1">
      <alignment horizontal="center" wrapText="1"/>
    </xf>
    <xf numFmtId="0" fontId="11" fillId="0" borderId="11" xfId="0" applyFont="1" applyBorder="1" applyAlignment="1">
      <alignment vertical="center"/>
    </xf>
    <xf numFmtId="0" fontId="135" fillId="0" borderId="10" xfId="0" applyFont="1" applyBorder="1" applyAlignment="1">
      <alignment/>
    </xf>
    <xf numFmtId="0" fontId="136" fillId="0" borderId="10" xfId="0" applyFont="1" applyBorder="1" applyAlignment="1">
      <alignment wrapText="1"/>
    </xf>
    <xf numFmtId="0" fontId="112" fillId="33" borderId="10" xfId="0" applyFont="1" applyFill="1" applyBorder="1" applyAlignment="1">
      <alignment horizontal="center" wrapText="1"/>
    </xf>
    <xf numFmtId="0" fontId="13" fillId="33" borderId="10" xfId="0" applyFont="1" applyFill="1" applyBorder="1" applyAlignment="1">
      <alignment wrapText="1"/>
    </xf>
    <xf numFmtId="0" fontId="117" fillId="33" borderId="10" xfId="0" applyFont="1" applyFill="1" applyBorder="1" applyAlignment="1">
      <alignment wrapText="1"/>
    </xf>
    <xf numFmtId="0" fontId="13" fillId="0" borderId="10" xfId="0" applyFont="1" applyBorder="1" applyAlignment="1">
      <alignment wrapText="1"/>
    </xf>
    <xf numFmtId="0" fontId="136" fillId="33" borderId="10" xfId="0" applyFont="1" applyFill="1" applyBorder="1" applyAlignment="1">
      <alignment wrapText="1"/>
    </xf>
    <xf numFmtId="0" fontId="112" fillId="0" borderId="10" xfId="0" applyFont="1" applyBorder="1" applyAlignment="1">
      <alignment horizontal="right" wrapText="1"/>
    </xf>
    <xf numFmtId="0" fontId="103" fillId="33" borderId="10" xfId="0" applyFont="1" applyFill="1" applyBorder="1" applyAlignment="1">
      <alignment horizontal="left" wrapText="1"/>
    </xf>
    <xf numFmtId="0" fontId="0" fillId="0" borderId="10" xfId="0" applyFont="1" applyBorder="1" applyAlignment="1">
      <alignment wrapText="1"/>
    </xf>
    <xf numFmtId="0" fontId="31" fillId="0" borderId="10" xfId="0" applyFont="1" applyBorder="1" applyAlignment="1">
      <alignment wrapText="1"/>
    </xf>
    <xf numFmtId="0" fontId="0" fillId="0" borderId="10" xfId="0" applyFont="1" applyBorder="1" applyAlignment="1">
      <alignment wrapText="1"/>
    </xf>
    <xf numFmtId="0" fontId="137" fillId="0" borderId="10" xfId="0" applyFont="1" applyBorder="1" applyAlignment="1">
      <alignment wrapText="1"/>
    </xf>
    <xf numFmtId="0" fontId="32" fillId="33" borderId="10" xfId="0" applyFont="1" applyFill="1" applyBorder="1" applyAlignment="1">
      <alignment horizontal="left" wrapText="1"/>
    </xf>
    <xf numFmtId="0" fontId="0" fillId="0" borderId="18" xfId="0" applyBorder="1" applyAlignment="1">
      <alignment wrapText="1"/>
    </xf>
    <xf numFmtId="0" fontId="110" fillId="33" borderId="10" xfId="0" applyFont="1" applyFill="1" applyBorder="1" applyAlignment="1">
      <alignment horizontal="justify"/>
    </xf>
    <xf numFmtId="185" fontId="0" fillId="0" borderId="10" xfId="51" applyFont="1" applyBorder="1" applyAlignment="1">
      <alignment wrapText="1"/>
    </xf>
    <xf numFmtId="0" fontId="0" fillId="7" borderId="10" xfId="0" applyFill="1" applyBorder="1" applyAlignment="1">
      <alignment horizontal="center" wrapText="1"/>
    </xf>
    <xf numFmtId="0" fontId="0" fillId="7" borderId="10" xfId="0" applyFill="1" applyBorder="1" applyAlignment="1">
      <alignment wrapText="1"/>
    </xf>
    <xf numFmtId="0" fontId="107" fillId="7" borderId="10" xfId="0" applyFont="1" applyFill="1" applyBorder="1" applyAlignment="1">
      <alignment wrapText="1"/>
    </xf>
    <xf numFmtId="0" fontId="110" fillId="7" borderId="10" xfId="0" applyFont="1" applyFill="1" applyBorder="1" applyAlignment="1">
      <alignment horizontal="justify" wrapText="1"/>
    </xf>
    <xf numFmtId="185" fontId="0" fillId="7" borderId="10" xfId="51" applyFont="1" applyFill="1" applyBorder="1" applyAlignment="1">
      <alignment wrapText="1"/>
    </xf>
    <xf numFmtId="14" fontId="0" fillId="7" borderId="10" xfId="0" applyNumberFormat="1" applyFill="1" applyBorder="1" applyAlignment="1">
      <alignment wrapText="1"/>
    </xf>
    <xf numFmtId="0" fontId="0" fillId="7" borderId="0" xfId="0" applyFill="1" applyAlignment="1">
      <alignment wrapText="1"/>
    </xf>
    <xf numFmtId="0" fontId="138" fillId="0" borderId="10" xfId="0" applyFont="1" applyBorder="1" applyAlignment="1">
      <alignment wrapText="1"/>
    </xf>
    <xf numFmtId="185" fontId="0" fillId="33" borderId="10" xfId="51" applyFont="1" applyFill="1" applyBorder="1" applyAlignment="1">
      <alignment wrapText="1"/>
    </xf>
    <xf numFmtId="0" fontId="138" fillId="33" borderId="10" xfId="0" applyFont="1" applyFill="1" applyBorder="1" applyAlignment="1">
      <alignment wrapText="1"/>
    </xf>
    <xf numFmtId="0" fontId="137" fillId="33" borderId="10" xfId="0" applyFont="1" applyFill="1" applyBorder="1" applyAlignment="1">
      <alignment wrapText="1"/>
    </xf>
    <xf numFmtId="185" fontId="0" fillId="0" borderId="10" xfId="51" applyBorder="1" applyAlignment="1">
      <alignment wrapText="1"/>
    </xf>
    <xf numFmtId="185" fontId="0" fillId="0" borderId="10" xfId="51" applyFont="1" applyBorder="1" applyAlignment="1">
      <alignment/>
    </xf>
    <xf numFmtId="15" fontId="107" fillId="33" borderId="10" xfId="0" applyNumberFormat="1" applyFont="1" applyFill="1" applyBorder="1" applyAlignment="1">
      <alignment wrapText="1"/>
    </xf>
    <xf numFmtId="0" fontId="112" fillId="33" borderId="0" xfId="0" applyFont="1" applyFill="1" applyBorder="1" applyAlignment="1">
      <alignment wrapText="1"/>
    </xf>
    <xf numFmtId="185" fontId="0" fillId="33" borderId="10" xfId="51" applyFont="1" applyFill="1" applyBorder="1" applyAlignment="1">
      <alignment/>
    </xf>
    <xf numFmtId="0" fontId="120" fillId="33" borderId="0" xfId="0" applyFont="1" applyFill="1" applyBorder="1" applyAlignment="1">
      <alignment wrapText="1"/>
    </xf>
    <xf numFmtId="0" fontId="117" fillId="33" borderId="0" xfId="0" applyFont="1" applyFill="1" applyBorder="1" applyAlignment="1">
      <alignment wrapText="1"/>
    </xf>
    <xf numFmtId="0" fontId="107" fillId="0" borderId="0" xfId="0" applyFont="1" applyBorder="1" applyAlignment="1">
      <alignment wrapText="1"/>
    </xf>
    <xf numFmtId="0" fontId="31" fillId="33" borderId="18" xfId="0" applyFont="1" applyFill="1" applyBorder="1" applyAlignment="1">
      <alignment wrapText="1"/>
    </xf>
    <xf numFmtId="0" fontId="0" fillId="33" borderId="18" xfId="0" applyFill="1" applyBorder="1" applyAlignment="1">
      <alignment horizontal="left" wrapText="1"/>
    </xf>
    <xf numFmtId="0" fontId="0" fillId="36" borderId="0" xfId="0" applyFill="1" applyBorder="1" applyAlignment="1">
      <alignment wrapText="1"/>
    </xf>
    <xf numFmtId="0" fontId="0" fillId="33" borderId="10" xfId="0" applyFont="1" applyFill="1" applyBorder="1" applyAlignment="1">
      <alignment wrapText="1"/>
    </xf>
    <xf numFmtId="14" fontId="120" fillId="33" borderId="10" xfId="0" applyNumberFormat="1" applyFont="1" applyFill="1" applyBorder="1" applyAlignment="1">
      <alignment wrapText="1"/>
    </xf>
    <xf numFmtId="0" fontId="0" fillId="33" borderId="10" xfId="0" applyFont="1" applyFill="1" applyBorder="1" applyAlignment="1">
      <alignment wrapText="1"/>
    </xf>
    <xf numFmtId="184" fontId="112" fillId="33" borderId="10" xfId="52" applyFont="1" applyFill="1" applyBorder="1" applyAlignment="1">
      <alignment horizontal="center" wrapText="1"/>
    </xf>
    <xf numFmtId="201" fontId="120" fillId="33" borderId="10" xfId="0" applyNumberFormat="1" applyFont="1" applyFill="1" applyBorder="1" applyAlignment="1">
      <alignment wrapText="1"/>
    </xf>
    <xf numFmtId="17" fontId="112" fillId="33" borderId="10" xfId="0" applyNumberFormat="1" applyFont="1" applyFill="1" applyBorder="1" applyAlignment="1">
      <alignment wrapText="1"/>
    </xf>
    <xf numFmtId="0" fontId="117" fillId="33" borderId="0" xfId="0" applyFont="1" applyFill="1" applyAlignment="1">
      <alignment wrapText="1"/>
    </xf>
    <xf numFmtId="15" fontId="31" fillId="0" borderId="10" xfId="0" applyNumberFormat="1" applyFont="1" applyBorder="1" applyAlignment="1">
      <alignment wrapText="1"/>
    </xf>
    <xf numFmtId="0" fontId="135" fillId="0" borderId="0" xfId="0" applyFont="1" applyAlignment="1">
      <alignment/>
    </xf>
    <xf numFmtId="0" fontId="139" fillId="0" borderId="23" xfId="0" applyFont="1" applyBorder="1" applyAlignment="1">
      <alignment vertical="center" wrapText="1"/>
    </xf>
    <xf numFmtId="0" fontId="139" fillId="0" borderId="24" xfId="0" applyFont="1" applyBorder="1" applyAlignment="1">
      <alignment vertical="center" wrapText="1"/>
    </xf>
    <xf numFmtId="0" fontId="139" fillId="0" borderId="18" xfId="0" applyFont="1" applyBorder="1" applyAlignment="1">
      <alignment vertical="center" wrapText="1"/>
    </xf>
    <xf numFmtId="0" fontId="139" fillId="0" borderId="25" xfId="0" applyFont="1" applyBorder="1" applyAlignment="1">
      <alignment vertical="center" wrapText="1"/>
    </xf>
    <xf numFmtId="0" fontId="36" fillId="0" borderId="26" xfId="0" applyFont="1" applyBorder="1" applyAlignment="1">
      <alignment vertical="center" wrapText="1"/>
    </xf>
    <xf numFmtId="0" fontId="139" fillId="0" borderId="27" xfId="0" applyFont="1" applyBorder="1" applyAlignment="1">
      <alignment vertical="center" wrapText="1"/>
    </xf>
    <xf numFmtId="0" fontId="140" fillId="0" borderId="10" xfId="46" applyFont="1" applyBorder="1" applyAlignment="1" applyProtection="1">
      <alignment vertical="center" wrapText="1"/>
      <protection/>
    </xf>
    <xf numFmtId="0" fontId="140" fillId="33" borderId="14" xfId="46" applyFont="1" applyFill="1" applyBorder="1" applyAlignment="1" applyProtection="1">
      <alignment horizontal="center" wrapText="1"/>
      <protection/>
    </xf>
    <xf numFmtId="0" fontId="140" fillId="0" borderId="10" xfId="46" applyFont="1" applyBorder="1" applyAlignment="1" applyProtection="1">
      <alignment wrapText="1"/>
      <protection/>
    </xf>
    <xf numFmtId="0" fontId="140" fillId="33" borderId="10" xfId="46" applyFont="1" applyFill="1" applyBorder="1" applyAlignment="1" applyProtection="1">
      <alignment horizontal="center" vertical="center" wrapText="1"/>
      <protection/>
    </xf>
    <xf numFmtId="0" fontId="140" fillId="0" borderId="10" xfId="46" applyFont="1" applyBorder="1" applyAlignment="1" applyProtection="1">
      <alignment horizontal="center" vertical="center" wrapText="1"/>
      <protection/>
    </xf>
    <xf numFmtId="0" fontId="11" fillId="0" borderId="11" xfId="0" applyFont="1" applyBorder="1" applyAlignment="1">
      <alignment horizontal="center" vertical="center"/>
    </xf>
    <xf numFmtId="0" fontId="14" fillId="0" borderId="11" xfId="0" applyFont="1" applyBorder="1" applyAlignment="1">
      <alignment horizontal="center" vertical="center" wrapText="1"/>
    </xf>
    <xf numFmtId="0" fontId="140" fillId="0" borderId="10" xfId="46" applyFont="1" applyBorder="1" applyAlignment="1" applyProtection="1">
      <alignment horizontal="left" wrapText="1"/>
      <protection/>
    </xf>
    <xf numFmtId="0" fontId="11" fillId="0" borderId="10" xfId="0" applyFont="1" applyBorder="1" applyAlignment="1">
      <alignment vertical="center" wrapText="1"/>
    </xf>
    <xf numFmtId="0" fontId="140" fillId="0" borderId="0" xfId="46" applyFont="1" applyAlignment="1" applyProtection="1">
      <alignment wrapText="1"/>
      <protection/>
    </xf>
    <xf numFmtId="0" fontId="9" fillId="0" borderId="10" xfId="0" applyFont="1" applyBorder="1" applyAlignment="1">
      <alignment horizontal="left" vertical="center" wrapText="1"/>
    </xf>
    <xf numFmtId="0" fontId="140" fillId="0" borderId="10" xfId="46" applyFont="1" applyBorder="1" applyAlignment="1" applyProtection="1">
      <alignment horizontal="left" vertical="center" wrapText="1"/>
      <protection/>
    </xf>
    <xf numFmtId="0" fontId="141" fillId="0" borderId="10" xfId="46" applyNumberFormat="1" applyFont="1" applyBorder="1" applyAlignment="1" applyProtection="1">
      <alignment horizontal="left" vertical="center" wrapText="1"/>
      <protection/>
    </xf>
    <xf numFmtId="0" fontId="141" fillId="0" borderId="10" xfId="46" applyFont="1" applyBorder="1" applyAlignment="1" applyProtection="1">
      <alignment vertical="center" wrapText="1"/>
      <protection/>
    </xf>
    <xf numFmtId="0" fontId="142" fillId="0" borderId="10" xfId="46" applyFont="1" applyBorder="1" applyAlignment="1" applyProtection="1">
      <alignment vertical="center" wrapText="1"/>
      <protection/>
    </xf>
    <xf numFmtId="0" fontId="11" fillId="0" borderId="28" xfId="0" applyFont="1" applyBorder="1" applyAlignment="1">
      <alignment horizontal="center" vertical="center" wrapText="1"/>
    </xf>
    <xf numFmtId="0" fontId="140" fillId="0" borderId="28" xfId="46" applyFont="1" applyBorder="1" applyAlignment="1" applyProtection="1">
      <alignment horizontal="left" vertical="center" wrapText="1"/>
      <protection/>
    </xf>
    <xf numFmtId="0" fontId="140" fillId="0" borderId="0" xfId="46" applyFont="1" applyAlignment="1" applyProtection="1">
      <alignment vertical="center" wrapText="1"/>
      <protection/>
    </xf>
    <xf numFmtId="0" fontId="11" fillId="0" borderId="11" xfId="0" applyFont="1" applyFill="1" applyBorder="1" applyAlignment="1">
      <alignment horizontal="center" vertical="center" wrapText="1"/>
    </xf>
    <xf numFmtId="0" fontId="9" fillId="0" borderId="0" xfId="0" applyFont="1" applyAlignment="1">
      <alignment vertical="center" wrapText="1"/>
    </xf>
    <xf numFmtId="0" fontId="37" fillId="0" borderId="11" xfId="46" applyFont="1" applyBorder="1" applyAlignment="1" applyProtection="1">
      <alignment vertical="center" wrapText="1"/>
      <protection/>
    </xf>
    <xf numFmtId="0" fontId="140" fillId="0" borderId="11" xfId="46" applyFont="1" applyBorder="1" applyAlignment="1" applyProtection="1">
      <alignment vertical="center" wrapText="1"/>
      <protection/>
    </xf>
    <xf numFmtId="0" fontId="143" fillId="0" borderId="10" xfId="0" applyFont="1" applyBorder="1" applyAlignment="1">
      <alignment vertical="center"/>
    </xf>
    <xf numFmtId="0" fontId="9" fillId="0" borderId="10" xfId="0" applyFont="1" applyBorder="1" applyAlignment="1">
      <alignment vertical="center" wrapText="1"/>
    </xf>
    <xf numFmtId="0" fontId="143" fillId="0" borderId="12" xfId="0" applyFont="1" applyBorder="1" applyAlignment="1">
      <alignment vertical="center"/>
    </xf>
    <xf numFmtId="0" fontId="83" fillId="0" borderId="10" xfId="0" applyFont="1" applyBorder="1" applyAlignment="1">
      <alignment/>
    </xf>
    <xf numFmtId="0" fontId="135" fillId="0" borderId="10" xfId="0" applyFont="1" applyBorder="1" applyAlignment="1">
      <alignment horizontal="center"/>
    </xf>
    <xf numFmtId="0" fontId="83" fillId="0" borderId="10" xfId="0" applyFont="1" applyBorder="1" applyAlignment="1">
      <alignment horizontal="center" wrapText="1"/>
    </xf>
    <xf numFmtId="0" fontId="135" fillId="0" borderId="0" xfId="0" applyFont="1" applyBorder="1" applyAlignment="1">
      <alignment/>
    </xf>
    <xf numFmtId="3" fontId="84" fillId="0" borderId="10" xfId="0" applyNumberFormat="1" applyFont="1" applyBorder="1" applyAlignment="1">
      <alignment horizontal="right"/>
    </xf>
    <xf numFmtId="0" fontId="140" fillId="0" borderId="10" xfId="46" applyFont="1" applyBorder="1" applyAlignment="1" applyProtection="1">
      <alignment horizontal="center" wrapText="1"/>
      <protection/>
    </xf>
    <xf numFmtId="0" fontId="135" fillId="0" borderId="10" xfId="0" applyFont="1" applyFill="1" applyBorder="1" applyAlignment="1">
      <alignment/>
    </xf>
    <xf numFmtId="0" fontId="38" fillId="0" borderId="10" xfId="0" applyFont="1" applyBorder="1" applyAlignment="1">
      <alignment horizontal="right"/>
    </xf>
    <xf numFmtId="0" fontId="39" fillId="0" borderId="10" xfId="0" applyFont="1" applyBorder="1" applyAlignment="1">
      <alignment/>
    </xf>
    <xf numFmtId="0" fontId="135" fillId="0" borderId="12" xfId="0" applyFont="1" applyBorder="1" applyAlignment="1">
      <alignment/>
    </xf>
    <xf numFmtId="0" fontId="38" fillId="0" borderId="10" xfId="0" applyFont="1" applyBorder="1" applyAlignment="1">
      <alignment horizontal="right" wrapText="1"/>
    </xf>
    <xf numFmtId="0" fontId="83" fillId="0" borderId="10" xfId="0" applyFont="1" applyBorder="1" applyAlignment="1">
      <alignment horizontal="left" wrapText="1"/>
    </xf>
    <xf numFmtId="0" fontId="41" fillId="33" borderId="10" xfId="0" applyFont="1" applyFill="1" applyBorder="1" applyAlignment="1">
      <alignment horizontal="right" wrapText="1"/>
    </xf>
    <xf numFmtId="0" fontId="85" fillId="33" borderId="10" xfId="0" applyFont="1" applyFill="1" applyBorder="1" applyAlignment="1">
      <alignment horizontal="left" wrapText="1"/>
    </xf>
    <xf numFmtId="0" fontId="144" fillId="0" borderId="10" xfId="46" applyFont="1" applyBorder="1" applyAlignment="1" applyProtection="1">
      <alignment horizontal="center" wrapText="1"/>
      <protection/>
    </xf>
    <xf numFmtId="0" fontId="126" fillId="0" borderId="10" xfId="0" applyFont="1" applyBorder="1" applyAlignment="1">
      <alignment wrapText="1"/>
    </xf>
    <xf numFmtId="0" fontId="41" fillId="0" borderId="10" xfId="0" applyFont="1" applyBorder="1" applyAlignment="1">
      <alignment horizontal="right"/>
    </xf>
    <xf numFmtId="0" fontId="85" fillId="0" borderId="10" xfId="0" applyFont="1" applyBorder="1" applyAlignment="1">
      <alignment/>
    </xf>
    <xf numFmtId="0" fontId="145" fillId="0" borderId="10" xfId="0" applyFont="1" applyBorder="1" applyAlignment="1">
      <alignment wrapText="1"/>
    </xf>
    <xf numFmtId="0" fontId="144" fillId="0" borderId="10" xfId="46" applyFont="1" applyBorder="1" applyAlignment="1" applyProtection="1">
      <alignment wrapText="1"/>
      <protection/>
    </xf>
    <xf numFmtId="0" fontId="85" fillId="0" borderId="10" xfId="0" applyFont="1" applyBorder="1" applyAlignment="1">
      <alignment wrapText="1"/>
    </xf>
    <xf numFmtId="0" fontId="135" fillId="0" borderId="10" xfId="0" applyFont="1" applyBorder="1" applyAlignment="1">
      <alignment vertical="center"/>
    </xf>
    <xf numFmtId="0" fontId="135" fillId="0" borderId="10" xfId="0" applyFont="1" applyFill="1" applyBorder="1" applyAlignment="1">
      <alignment vertical="center"/>
    </xf>
    <xf numFmtId="0" fontId="135" fillId="0" borderId="12" xfId="0" applyFont="1" applyBorder="1" applyAlignment="1">
      <alignment vertical="center"/>
    </xf>
    <xf numFmtId="0" fontId="135" fillId="0" borderId="10" xfId="0" applyFont="1" applyBorder="1" applyAlignment="1">
      <alignment horizontal="center" vertical="center"/>
    </xf>
    <xf numFmtId="0" fontId="135" fillId="0" borderId="10" xfId="0" applyFont="1" applyFill="1" applyBorder="1" applyAlignment="1">
      <alignment horizontal="center" vertical="center"/>
    </xf>
    <xf numFmtId="0" fontId="135" fillId="0" borderId="12" xfId="0" applyFont="1" applyBorder="1" applyAlignment="1">
      <alignment horizontal="center" vertical="center"/>
    </xf>
    <xf numFmtId="0" fontId="11" fillId="0" borderId="13" xfId="0" applyFont="1" applyBorder="1" applyAlignment="1">
      <alignment horizontal="center" wrapText="1"/>
    </xf>
    <xf numFmtId="0" fontId="11" fillId="33" borderId="14" xfId="0" applyFont="1" applyFill="1" applyBorder="1" applyAlignment="1">
      <alignment horizontal="center" wrapText="1"/>
    </xf>
    <xf numFmtId="0" fontId="9" fillId="33" borderId="14" xfId="0" applyFont="1" applyFill="1" applyBorder="1" applyAlignment="1">
      <alignment horizontal="center" wrapText="1"/>
    </xf>
    <xf numFmtId="0" fontId="11" fillId="0" borderId="22" xfId="0" applyFont="1" applyBorder="1" applyAlignment="1">
      <alignment horizontal="center" vertical="center" wrapText="1"/>
    </xf>
    <xf numFmtId="0" fontId="9" fillId="0" borderId="1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0" xfId="0" applyFont="1" applyBorder="1" applyAlignment="1">
      <alignment horizontal="center" vertical="center"/>
    </xf>
    <xf numFmtId="3" fontId="11" fillId="0" borderId="10" xfId="0" applyNumberFormat="1" applyFont="1" applyBorder="1" applyAlignment="1">
      <alignment horizontal="center" vertical="center" wrapText="1"/>
    </xf>
    <xf numFmtId="0" fontId="11" fillId="0" borderId="10" xfId="0" applyFont="1" applyFill="1" applyBorder="1" applyAlignment="1">
      <alignment horizontal="center" vertical="center"/>
    </xf>
    <xf numFmtId="0" fontId="72" fillId="0" borderId="10" xfId="0" applyFont="1" applyBorder="1" applyAlignment="1">
      <alignment vertical="center"/>
    </xf>
    <xf numFmtId="0" fontId="84" fillId="0" borderId="10" xfId="0" applyFont="1" applyBorder="1" applyAlignment="1">
      <alignment/>
    </xf>
    <xf numFmtId="0" fontId="84" fillId="0" borderId="10" xfId="0" applyFont="1" applyBorder="1" applyAlignment="1">
      <alignment horizontal="center"/>
    </xf>
    <xf numFmtId="0" fontId="11" fillId="0" borderId="10" xfId="0" applyFont="1" applyBorder="1" applyAlignment="1">
      <alignment horizontal="center" wrapText="1"/>
    </xf>
    <xf numFmtId="0" fontId="84" fillId="0" borderId="10" xfId="0" applyFont="1" applyBorder="1" applyAlignment="1">
      <alignment/>
    </xf>
    <xf numFmtId="0" fontId="83" fillId="0" borderId="10" xfId="0" applyFont="1" applyBorder="1" applyAlignment="1">
      <alignment horizontal="center"/>
    </xf>
    <xf numFmtId="0" fontId="84" fillId="0" borderId="10" xfId="0" applyFont="1" applyFill="1" applyBorder="1" applyAlignment="1">
      <alignment horizontal="center"/>
    </xf>
    <xf numFmtId="0" fontId="41" fillId="0" borderId="10" xfId="0" applyFont="1" applyFill="1" applyBorder="1" applyAlignment="1">
      <alignment horizontal="center"/>
    </xf>
    <xf numFmtId="0" fontId="41" fillId="0" borderId="10" xfId="0" applyFont="1" applyBorder="1" applyAlignment="1">
      <alignment horizontal="center"/>
    </xf>
    <xf numFmtId="0" fontId="41" fillId="0" borderId="10" xfId="0" applyFont="1" applyBorder="1" applyAlignment="1">
      <alignment horizontal="center" wrapText="1"/>
    </xf>
    <xf numFmtId="0" fontId="41" fillId="0" borderId="10" xfId="0" applyFont="1" applyFill="1" applyBorder="1" applyAlignment="1">
      <alignment horizontal="center" vertical="center"/>
    </xf>
    <xf numFmtId="0" fontId="84" fillId="0" borderId="10" xfId="0" applyFont="1" applyBorder="1" applyAlignment="1">
      <alignment vertical="center"/>
    </xf>
    <xf numFmtId="0" fontId="84" fillId="0" borderId="10" xfId="0" applyFont="1" applyBorder="1" applyAlignment="1">
      <alignment vertical="center" wrapText="1"/>
    </xf>
    <xf numFmtId="0" fontId="88" fillId="0" borderId="10" xfId="0" applyFont="1" applyBorder="1" applyAlignment="1">
      <alignment horizontal="center" vertical="center"/>
    </xf>
    <xf numFmtId="0" fontId="40" fillId="0" borderId="10" xfId="0" applyFont="1" applyBorder="1" applyAlignment="1">
      <alignment horizontal="center" vertical="center" wrapText="1"/>
    </xf>
    <xf numFmtId="0" fontId="14" fillId="0" borderId="10" xfId="0" applyFont="1" applyBorder="1" applyAlignment="1">
      <alignment/>
    </xf>
    <xf numFmtId="0" fontId="14" fillId="0" borderId="10" xfId="0" applyFont="1" applyBorder="1" applyAlignment="1">
      <alignment wrapText="1"/>
    </xf>
    <xf numFmtId="0" fontId="40" fillId="38" borderId="10" xfId="0" applyFont="1" applyFill="1" applyBorder="1" applyAlignment="1">
      <alignment horizontal="left" vertical="center" wrapText="1"/>
    </xf>
    <xf numFmtId="3" fontId="11" fillId="0" borderId="10" xfId="0" applyNumberFormat="1" applyFont="1" applyBorder="1" applyAlignment="1">
      <alignment/>
    </xf>
    <xf numFmtId="203" fontId="11" fillId="0" borderId="10" xfId="51" applyNumberFormat="1" applyFont="1" applyBorder="1" applyAlignment="1">
      <alignment/>
    </xf>
    <xf numFmtId="14" fontId="84" fillId="0" borderId="10" xfId="0" applyNumberFormat="1" applyFont="1" applyBorder="1" applyAlignment="1">
      <alignment/>
    </xf>
    <xf numFmtId="0" fontId="11" fillId="33" borderId="10" xfId="0" applyNumberFormat="1" applyFont="1" applyFill="1" applyBorder="1" applyAlignment="1">
      <alignment horizontal="center" vertical="center" wrapText="1"/>
    </xf>
    <xf numFmtId="184" fontId="11" fillId="33" borderId="10" xfId="52" applyFont="1" applyFill="1" applyBorder="1" applyAlignment="1">
      <alignment horizontal="center" vertical="center" wrapText="1"/>
    </xf>
    <xf numFmtId="184" fontId="11" fillId="0" borderId="10" xfId="52" applyFont="1" applyBorder="1" applyAlignment="1">
      <alignment/>
    </xf>
    <xf numFmtId="203" fontId="11" fillId="0" borderId="14" xfId="51" applyNumberFormat="1" applyFont="1" applyBorder="1" applyAlignment="1">
      <alignment wrapText="1"/>
    </xf>
    <xf numFmtId="0" fontId="11" fillId="33" borderId="14" xfId="0" applyNumberFormat="1" applyFont="1" applyFill="1" applyBorder="1" applyAlignment="1">
      <alignment horizontal="center" wrapText="1"/>
    </xf>
    <xf numFmtId="184" fontId="11" fillId="33" borderId="14" xfId="52" applyFont="1" applyFill="1" applyBorder="1" applyAlignment="1">
      <alignment horizontal="center" wrapText="1"/>
    </xf>
    <xf numFmtId="184" fontId="11" fillId="0" borderId="15" xfId="52" applyFont="1" applyBorder="1" applyAlignment="1">
      <alignment wrapText="1"/>
    </xf>
    <xf numFmtId="14" fontId="11" fillId="33" borderId="10" xfId="0" applyNumberFormat="1" applyFont="1" applyFill="1" applyBorder="1" applyAlignment="1">
      <alignment horizontal="center" vertical="center" wrapText="1"/>
    </xf>
    <xf numFmtId="203" fontId="11" fillId="0" borderId="10" xfId="51" applyNumberFormat="1" applyFont="1" applyBorder="1" applyAlignment="1">
      <alignment vertical="center"/>
    </xf>
    <xf numFmtId="184" fontId="11" fillId="0" borderId="18" xfId="52" applyFont="1" applyBorder="1" applyAlignment="1">
      <alignment/>
    </xf>
    <xf numFmtId="0" fontId="11" fillId="33" borderId="11" xfId="0" applyNumberFormat="1" applyFont="1" applyFill="1" applyBorder="1" applyAlignment="1">
      <alignment horizontal="center" vertical="center" wrapText="1"/>
    </xf>
    <xf numFmtId="184" fontId="11" fillId="33" borderId="11" xfId="52" applyFont="1" applyFill="1" applyBorder="1" applyAlignment="1">
      <alignment horizontal="center" vertical="center" wrapText="1"/>
    </xf>
    <xf numFmtId="184" fontId="11" fillId="0" borderId="30" xfId="52" applyFont="1" applyBorder="1" applyAlignment="1">
      <alignment/>
    </xf>
    <xf numFmtId="0" fontId="11" fillId="33" borderId="12" xfId="0" applyFont="1" applyFill="1" applyBorder="1" applyAlignment="1">
      <alignment horizontal="center" vertical="center" wrapText="1"/>
    </xf>
    <xf numFmtId="203" fontId="11" fillId="0" borderId="14" xfId="51" applyNumberFormat="1" applyFont="1" applyBorder="1" applyAlignment="1">
      <alignment vertical="center"/>
    </xf>
    <xf numFmtId="0" fontId="11" fillId="33" borderId="14" xfId="0" applyNumberFormat="1" applyFont="1" applyFill="1" applyBorder="1" applyAlignment="1">
      <alignment horizontal="center" vertical="center" wrapText="1"/>
    </xf>
    <xf numFmtId="184" fontId="11" fillId="33" borderId="14" xfId="52" applyFont="1" applyFill="1" applyBorder="1" applyAlignment="1">
      <alignment horizontal="center" vertical="center" wrapText="1"/>
    </xf>
    <xf numFmtId="184" fontId="11" fillId="0" borderId="15" xfId="52" applyFont="1" applyBorder="1" applyAlignment="1">
      <alignment/>
    </xf>
    <xf numFmtId="203" fontId="11" fillId="33" borderId="10" xfId="51" applyNumberFormat="1" applyFont="1" applyFill="1" applyBorder="1" applyAlignment="1">
      <alignment vertical="center"/>
    </xf>
    <xf numFmtId="196" fontId="11" fillId="33" borderId="10" xfId="51" applyNumberFormat="1" applyFont="1" applyFill="1" applyBorder="1" applyAlignment="1">
      <alignment horizontal="center" vertical="center" wrapText="1"/>
    </xf>
    <xf numFmtId="0" fontId="11" fillId="0" borderId="10" xfId="0" applyFont="1" applyBorder="1" applyAlignment="1">
      <alignment vertical="center"/>
    </xf>
    <xf numFmtId="0" fontId="41" fillId="0" borderId="10" xfId="0" applyFont="1" applyBorder="1" applyAlignment="1">
      <alignment/>
    </xf>
    <xf numFmtId="0" fontId="40" fillId="0" borderId="10" xfId="0" applyFont="1" applyBorder="1" applyAlignment="1">
      <alignment wrapText="1"/>
    </xf>
    <xf numFmtId="0" fontId="72" fillId="0" borderId="10" xfId="0" applyFont="1" applyBorder="1" applyAlignment="1">
      <alignment horizontal="center" vertical="center"/>
    </xf>
    <xf numFmtId="0" fontId="40" fillId="0" borderId="10" xfId="0" applyFont="1" applyBorder="1" applyAlignment="1">
      <alignment vertical="center" wrapText="1"/>
    </xf>
    <xf numFmtId="185" fontId="84" fillId="0" borderId="10" xfId="51" applyFont="1" applyBorder="1" applyAlignment="1">
      <alignment vertical="center"/>
    </xf>
    <xf numFmtId="0" fontId="40" fillId="0" borderId="10" xfId="0" applyFont="1" applyBorder="1" applyAlignment="1">
      <alignment horizontal="left" vertical="center" wrapText="1"/>
    </xf>
    <xf numFmtId="185" fontId="84" fillId="0" borderId="10" xfId="51" applyFont="1" applyBorder="1" applyAlignment="1">
      <alignment horizontal="center" vertical="center"/>
    </xf>
    <xf numFmtId="0" fontId="84" fillId="0" borderId="10" xfId="0" applyFont="1" applyBorder="1" applyAlignment="1">
      <alignment horizontal="center" vertical="center"/>
    </xf>
    <xf numFmtId="185" fontId="84" fillId="0" borderId="10" xfId="51" applyFont="1" applyBorder="1" applyAlignment="1">
      <alignment/>
    </xf>
    <xf numFmtId="0" fontId="11" fillId="0" borderId="12" xfId="0" applyFont="1" applyBorder="1" applyAlignment="1">
      <alignment/>
    </xf>
    <xf numFmtId="0" fontId="11" fillId="0" borderId="16" xfId="0" applyFont="1" applyBorder="1" applyAlignment="1">
      <alignment wrapText="1"/>
    </xf>
    <xf numFmtId="0" fontId="14" fillId="0" borderId="14" xfId="0" applyFont="1" applyBorder="1" applyAlignment="1">
      <alignment wrapText="1"/>
    </xf>
    <xf numFmtId="0" fontId="11" fillId="0" borderId="10" xfId="0" applyFont="1" applyBorder="1" applyAlignment="1">
      <alignment/>
    </xf>
    <xf numFmtId="0" fontId="11" fillId="0" borderId="11" xfId="0" applyFont="1" applyBorder="1" applyAlignment="1">
      <alignment/>
    </xf>
    <xf numFmtId="0" fontId="11" fillId="0" borderId="16" xfId="0" applyFont="1" applyBorder="1" applyAlignment="1">
      <alignment/>
    </xf>
    <xf numFmtId="0" fontId="84" fillId="0" borderId="10" xfId="0" applyFont="1" applyBorder="1" applyAlignment="1">
      <alignment wrapText="1"/>
    </xf>
    <xf numFmtId="0" fontId="41" fillId="0" borderId="10" xfId="0" applyFont="1" applyBorder="1" applyAlignment="1">
      <alignment wrapText="1"/>
    </xf>
    <xf numFmtId="0" fontId="11" fillId="0" borderId="10" xfId="0" applyFont="1" applyFill="1" applyBorder="1" applyAlignment="1">
      <alignment vertical="center"/>
    </xf>
    <xf numFmtId="0" fontId="41" fillId="0" borderId="10" xfId="0" applyFont="1" applyFill="1" applyBorder="1" applyAlignment="1">
      <alignment vertical="center"/>
    </xf>
    <xf numFmtId="0" fontId="11" fillId="0" borderId="10" xfId="0" applyFont="1" applyFill="1" applyBorder="1" applyAlignment="1">
      <alignment/>
    </xf>
    <xf numFmtId="0" fontId="41" fillId="0" borderId="10" xfId="0" applyFont="1" applyFill="1" applyBorder="1" applyAlignment="1">
      <alignment/>
    </xf>
    <xf numFmtId="0" fontId="112" fillId="39" borderId="0" xfId="0" applyFont="1" applyFill="1" applyAlignment="1">
      <alignment wrapText="1"/>
    </xf>
    <xf numFmtId="0" fontId="110" fillId="0" borderId="31" xfId="0" applyFont="1" applyBorder="1" applyAlignment="1">
      <alignment horizontal="center"/>
    </xf>
    <xf numFmtId="0" fontId="110" fillId="0" borderId="32" xfId="0" applyFont="1" applyBorder="1" applyAlignment="1">
      <alignment horizontal="center"/>
    </xf>
    <xf numFmtId="0" fontId="110" fillId="0" borderId="33" xfId="0" applyFont="1" applyBorder="1" applyAlignment="1">
      <alignment horizontal="center"/>
    </xf>
    <xf numFmtId="0" fontId="110" fillId="0" borderId="34" xfId="0" applyFont="1" applyBorder="1" applyAlignment="1">
      <alignment horizontal="center"/>
    </xf>
    <xf numFmtId="0" fontId="110" fillId="0" borderId="0" xfId="0" applyFont="1" applyBorder="1" applyAlignment="1">
      <alignment horizontal="center"/>
    </xf>
    <xf numFmtId="0" fontId="110" fillId="0" borderId="35" xfId="0" applyFont="1" applyBorder="1" applyAlignment="1">
      <alignment horizontal="center"/>
    </xf>
    <xf numFmtId="0" fontId="110" fillId="0" borderId="36" xfId="0" applyFont="1" applyBorder="1" applyAlignment="1">
      <alignment horizontal="center"/>
    </xf>
    <xf numFmtId="0" fontId="110" fillId="0" borderId="37" xfId="0" applyFont="1" applyBorder="1" applyAlignment="1">
      <alignment horizontal="center"/>
    </xf>
    <xf numFmtId="0" fontId="110" fillId="0" borderId="38" xfId="0" applyFont="1" applyBorder="1" applyAlignment="1">
      <alignment horizontal="center"/>
    </xf>
    <xf numFmtId="0" fontId="139" fillId="0" borderId="23" xfId="0" applyFont="1" applyBorder="1" applyAlignment="1">
      <alignment horizontal="left" vertical="center" wrapText="1"/>
    </xf>
    <xf numFmtId="0" fontId="139" fillId="0" borderId="39" xfId="0" applyFont="1" applyBorder="1" applyAlignment="1">
      <alignment horizontal="left" vertical="center" wrapText="1"/>
    </xf>
    <xf numFmtId="0" fontId="139" fillId="0" borderId="40" xfId="0" applyFont="1" applyBorder="1" applyAlignment="1">
      <alignment horizontal="left" vertical="center" wrapText="1"/>
    </xf>
    <xf numFmtId="0" fontId="139" fillId="0" borderId="18" xfId="0" applyFont="1" applyBorder="1" applyAlignment="1">
      <alignment horizontal="left" vertical="center" wrapText="1"/>
    </xf>
    <xf numFmtId="0" fontId="139" fillId="0" borderId="20" xfId="0" applyFont="1" applyBorder="1" applyAlignment="1">
      <alignment horizontal="left" vertical="center" wrapText="1"/>
    </xf>
    <xf numFmtId="0" fontId="139" fillId="0" borderId="12" xfId="0" applyFont="1" applyBorder="1" applyAlignment="1">
      <alignment horizontal="left" vertical="center" wrapText="1"/>
    </xf>
    <xf numFmtId="0" fontId="139" fillId="0" borderId="26" xfId="0" applyFont="1" applyBorder="1" applyAlignment="1">
      <alignment horizontal="left" vertical="center" wrapText="1"/>
    </xf>
    <xf numFmtId="0" fontId="139" fillId="0" borderId="41" xfId="0" applyFont="1" applyBorder="1" applyAlignment="1">
      <alignment horizontal="left" vertical="center" wrapText="1"/>
    </xf>
    <xf numFmtId="0" fontId="139" fillId="0" borderId="42" xfId="0" applyFont="1" applyBorder="1" applyAlignment="1">
      <alignment horizontal="left" vertical="center" wrapText="1"/>
    </xf>
    <xf numFmtId="0" fontId="124" fillId="0" borderId="23" xfId="0" applyFont="1" applyBorder="1" applyAlignment="1">
      <alignment horizontal="left" vertical="center" wrapText="1"/>
    </xf>
    <xf numFmtId="0" fontId="124" fillId="0" borderId="39" xfId="0" applyFont="1" applyBorder="1" applyAlignment="1">
      <alignment horizontal="left" vertical="center" wrapText="1"/>
    </xf>
    <xf numFmtId="0" fontId="124" fillId="0" borderId="40" xfId="0" applyFont="1" applyBorder="1" applyAlignment="1">
      <alignment horizontal="left" vertical="center" wrapText="1"/>
    </xf>
    <xf numFmtId="0" fontId="124" fillId="0" borderId="18" xfId="0" applyFont="1" applyBorder="1" applyAlignment="1">
      <alignment horizontal="left" vertical="center" wrapText="1"/>
    </xf>
    <xf numFmtId="0" fontId="124" fillId="0" borderId="20" xfId="0" applyFont="1" applyBorder="1" applyAlignment="1">
      <alignment horizontal="left" vertical="center" wrapText="1"/>
    </xf>
    <xf numFmtId="0" fontId="124" fillId="0" borderId="12" xfId="0" applyFont="1" applyBorder="1" applyAlignment="1">
      <alignment horizontal="left" vertical="center" wrapText="1"/>
    </xf>
    <xf numFmtId="0" fontId="124" fillId="0" borderId="26" xfId="0" applyFont="1" applyBorder="1" applyAlignment="1">
      <alignment horizontal="left" vertical="center" wrapText="1"/>
    </xf>
    <xf numFmtId="0" fontId="124" fillId="0" borderId="41" xfId="0" applyFont="1" applyBorder="1" applyAlignment="1">
      <alignment horizontal="left" vertical="center" wrapText="1"/>
    </xf>
    <xf numFmtId="0" fontId="124" fillId="0" borderId="42" xfId="0" applyFont="1" applyBorder="1" applyAlignment="1">
      <alignment horizontal="left" vertical="center" wrapText="1"/>
    </xf>
    <xf numFmtId="0" fontId="146" fillId="33" borderId="30" xfId="0" applyFont="1" applyFill="1" applyBorder="1" applyAlignment="1">
      <alignment horizontal="center" vertical="center" wrapText="1"/>
    </xf>
    <xf numFmtId="0" fontId="146" fillId="33" borderId="43" xfId="0" applyFont="1" applyFill="1" applyBorder="1" applyAlignment="1">
      <alignment horizontal="center" vertical="center" wrapText="1"/>
    </xf>
    <xf numFmtId="0" fontId="0" fillId="0" borderId="43" xfId="0" applyBorder="1" applyAlignment="1">
      <alignment wrapText="1"/>
    </xf>
    <xf numFmtId="0" fontId="21" fillId="34" borderId="0" xfId="0" applyFont="1" applyFill="1" applyAlignment="1">
      <alignment horizontal="center"/>
    </xf>
    <xf numFmtId="15" fontId="20" fillId="34" borderId="0" xfId="0" applyNumberFormat="1" applyFont="1" applyFill="1" applyAlignment="1">
      <alignment horizontal="left"/>
    </xf>
    <xf numFmtId="0" fontId="114" fillId="33" borderId="23" xfId="0" applyFont="1" applyFill="1" applyBorder="1" applyAlignment="1">
      <alignment horizontal="center" vertical="center" wrapText="1"/>
    </xf>
    <xf numFmtId="0" fontId="114" fillId="33" borderId="39" xfId="0" applyFont="1" applyFill="1" applyBorder="1" applyAlignment="1">
      <alignment horizontal="center" vertical="center" wrapText="1"/>
    </xf>
    <xf numFmtId="0" fontId="114" fillId="33" borderId="24"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57150</xdr:rowOff>
    </xdr:from>
    <xdr:to>
      <xdr:col>2</xdr:col>
      <xdr:colOff>723900</xdr:colOff>
      <xdr:row>2</xdr:row>
      <xdr:rowOff>161925</xdr:rowOff>
    </xdr:to>
    <xdr:pic>
      <xdr:nvPicPr>
        <xdr:cNvPr id="1" name="17 Imagen"/>
        <xdr:cNvPicPr preferRelativeResize="1">
          <a:picLocks noChangeAspect="1"/>
        </xdr:cNvPicPr>
      </xdr:nvPicPr>
      <xdr:blipFill>
        <a:blip r:embed="rId1"/>
        <a:stretch>
          <a:fillRect/>
        </a:stretch>
      </xdr:blipFill>
      <xdr:spPr>
        <a:xfrm>
          <a:off x="114300" y="257175"/>
          <a:ext cx="21336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57150</xdr:rowOff>
    </xdr:from>
    <xdr:to>
      <xdr:col>2</xdr:col>
      <xdr:colOff>723900</xdr:colOff>
      <xdr:row>3</xdr:row>
      <xdr:rowOff>171450</xdr:rowOff>
    </xdr:to>
    <xdr:pic>
      <xdr:nvPicPr>
        <xdr:cNvPr id="1" name="17 Imagen"/>
        <xdr:cNvPicPr preferRelativeResize="1">
          <a:picLocks noChangeAspect="1"/>
        </xdr:cNvPicPr>
      </xdr:nvPicPr>
      <xdr:blipFill>
        <a:blip r:embed="rId1"/>
        <a:stretch>
          <a:fillRect/>
        </a:stretch>
      </xdr:blipFill>
      <xdr:spPr>
        <a:xfrm>
          <a:off x="114300" y="257175"/>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miniclealm@gmail.com" TargetMode="External" /><Relationship Id="rId2" Type="http://schemas.openxmlformats.org/officeDocument/2006/relationships/hyperlink" Target="mailto:Jmrincon@cundinamarca.gov.co" TargetMode="External" /><Relationship Id="rId3" Type="http://schemas.openxmlformats.org/officeDocument/2006/relationships/hyperlink" Target="https://www.secop.gov.co/CO1ContractsManagement/Tendering/ProcurementContractEdit/View?docUniqueIdentifier=CO1.PCCNTR.1267717&amp;prevCtxUrl=https%3a%2f%2fwww.secop.gov.co%2fCO1ContractsManagement%2fTendering%2fProcurementContractManagement%2fIndex&amp;prevCtxLbl=Contratos+" TargetMode="External" /><Relationship Id="rId4" Type="http://schemas.openxmlformats.org/officeDocument/2006/relationships/hyperlink" Target="https://www.secop.gov.co/CO1ContractsManagement/Tendering/ProcurementContractEdit/View?docUniqueIdentifier=CO1.PCCNTR.1361636&amp;prevCtxUrl=https%3a%2f%2fwww.secop.gov.co%2fCO1ContractsManagement%2fTendering%2fProcurementContractManagement%2fIndex&amp;prevCtxLbl=Contratos+" TargetMode="External" /><Relationship Id="rId5" Type="http://schemas.openxmlformats.org/officeDocument/2006/relationships/hyperlink" Target="mailto:comercial@seguridadsancarlosltda.com" TargetMode="External" /><Relationship Id="rId6" Type="http://schemas.openxmlformats.org/officeDocument/2006/relationships/hyperlink" Target="https://www.secop.gov.co/CO1ContractsManagement/Tendering/ProcurementContractEdit/View?docUniqueIdentifier=CO1.PCCNTR.1408839&amp;prevCtxUrl=https%3a%2f%2fwww.secop.gov.co%2fCO1ContractsManagement%2fTendering%2fProcurementContractManagement%2fIndex&amp;prevCtxLbl=Contratos+" TargetMode="External" /><Relationship Id="rId7" Type="http://schemas.openxmlformats.org/officeDocument/2006/relationships/hyperlink" Target="mailto:fundacionsocialvivecolombia@yahoo.com" TargetMode="External" /><Relationship Id="rId8" Type="http://schemas.openxmlformats.org/officeDocument/2006/relationships/hyperlink" Target="https://www.secop.gov.co/CO1ContractsManagement/Tendering/ProcurementContractEdit/View?docUniqueIdentifier=CO1.PCCNTR.1412030&amp;awardUniqueIdentifier=CO1.AWD.686802&amp;buyerDossierUniqueIdentifier=CO1.BDOS.1012603&amp;id=498927" TargetMode="External" /><Relationship Id="rId9" Type="http://schemas.openxmlformats.org/officeDocument/2006/relationships/hyperlink" Target="https://www.secop.gov.co/CO1ContractsManagement/Tendering/ProcurementContractEdit/View?docUniqueIdentifier=CO1.PCCNTR.1412037&amp;awardUniqueIdentifier=CO1.AWD.686802&amp;buyerDossierUniqueIdentifier=CO1.BDOS.1012603&amp;id=498938" TargetMode="External" /><Relationship Id="rId10" Type="http://schemas.openxmlformats.org/officeDocument/2006/relationships/hyperlink" Target="https://www.secop.gov.co/CO1ContractsManagement/Tendering/ProcurementContractEdit/View?docUniqueIdentifier=CO1.PCCNTR.1412521&amp;awardUniqueIdentifier=CO1.AWD.686520&amp;buyerDossierUniqueIdentifier=CO1.BDOS.1014706&amp;id=499116" TargetMode="External" /><Relationship Id="rId11" Type="http://schemas.openxmlformats.org/officeDocument/2006/relationships/hyperlink" Target="mailto:torresfabio@gmail.com" TargetMode="External" /><Relationship Id="rId12" Type="http://schemas.openxmlformats.org/officeDocument/2006/relationships/hyperlink" Target="https://www.secop.gov.co/CO1ContractsManagement/Tendering/ProcurementContractEdit/View?docUniqueIdentifier=CO1.PCCNTR.1412521&amp;awardUniqueIdentifier=CO1.AWD.686520&amp;buyerDossierUniqueIdentifier=CO1.BDOS.1014706&amp;id=499116" TargetMode="External" /><Relationship Id="rId13" Type="http://schemas.openxmlformats.org/officeDocument/2006/relationships/hyperlink" Target="mailto:torresfabio@gmail.com" TargetMode="External" /><Relationship Id="rId14" Type="http://schemas.openxmlformats.org/officeDocument/2006/relationships/hyperlink" Target="https://www.secop.gov.co/CO1ContractsManagement/Tendering/ProcurementContractEdit/View?docUniqueIdentifier=CO1.PCCNTR.1412521&amp;awardUniqueIdentifier=CO1.AWD.686520&amp;buyerDossierUniqueIdentifier=CO1.BDOS.1014706&amp;id=499116" TargetMode="External" /><Relationship Id="rId15" Type="http://schemas.openxmlformats.org/officeDocument/2006/relationships/hyperlink" Target="mailto:torresfabio@gmail.com" TargetMode="External" /><Relationship Id="rId16" Type="http://schemas.openxmlformats.org/officeDocument/2006/relationships/hyperlink" Target="https://www.secop.gov.co/CO1ContractsManagement/Tendering/ProcurementContractEdit/View?docUniqueIdentifier=CO1.PCCNTR.1412521&amp;awardUniqueIdentifier=CO1.AWD.686520&amp;buyerDossierUniqueIdentifier=CO1.BDOS.1014706&amp;id=499116" TargetMode="External" /><Relationship Id="rId17" Type="http://schemas.openxmlformats.org/officeDocument/2006/relationships/hyperlink" Target="https://www.secop.gov.co/CO1ContractsManagement/Tendering/ProcurementContractEdit/View?docUniqueIdentifier=CO1.PCCNTR.1412626&amp;awardUniqueIdentifier=CO1.AWD.686520&amp;buyerDossierUniqueIdentifier=CO1.BDOS.1014706&amp;id=499142" TargetMode="External" /><Relationship Id="rId18" Type="http://schemas.openxmlformats.org/officeDocument/2006/relationships/hyperlink" Target="mailto:julianaborbon9310@hotmail.com" TargetMode="External" /><Relationship Id="rId19" Type="http://schemas.openxmlformats.org/officeDocument/2006/relationships/hyperlink" Target="https://www.secop.gov.co/CO1ContractsManagement/Tendering/ProcurementContractEdit/View?docUniqueIdentifier=CO1.PCCNTR.1445868&amp;prevCtxUrl=https%3a%2f%2fwww.secop.gov.co%3a443%2fCO1ContractsManagement%2fTendering%2fProcurementContractManagement%2fIndex&amp;prevCtxLbl=Contratos+" TargetMode="External" /><Relationship Id="rId20" Type="http://schemas.openxmlformats.org/officeDocument/2006/relationships/hyperlink" Target="mailto:tulioalejandroserrano@gmail.com" TargetMode="External" /><Relationship Id="rId21" Type="http://schemas.openxmlformats.org/officeDocument/2006/relationships/hyperlink" Target="https://www.secop.gov.co/CO1ContractsManagement/Tendering/ProcurementContractEdit/View?docUniqueIdentifier=CO1.PCCNTR.1446000&amp;prevCtxUrl=https%3a%2f%2fwww.secop.gov.co%3a443%2fCO1ContractsManagement%2fTendering%2fProcurementContractManagement%2fIndex&amp;prevCtxLbl=Contratos+" TargetMode="External" /><Relationship Id="rId22" Type="http://schemas.openxmlformats.org/officeDocument/2006/relationships/hyperlink" Target="mailto:ejulianmontano@hotmail.com" TargetMode="External" /><Relationship Id="rId23" Type="http://schemas.openxmlformats.org/officeDocument/2006/relationships/hyperlink" Target="https://www.secop.gov.co/CO1ContractsManagement/Tendering/ProcurementContractEdit/View?docUniqueIdentifier=CO1.PCCNTR.1445884&amp;prevCtxUrl=https%3a%2f%2fwww.secop.gov.co%3a443%2fCO1ContractsManagement%2fTendering%2fProcurementContractManagement%2fIndex&amp;prevCtxLbl=Contratos+" TargetMode="External" /><Relationship Id="rId24" Type="http://schemas.openxmlformats.org/officeDocument/2006/relationships/hyperlink" Target="https://www.secop.gov.co/CO1ContractsManagement/Tendering/ProcurementContractEdit/View?docUniqueIdentifier=CO1.PCCNTR.1449593&amp;awardUniqueIdentifier=&amp;buyerDossierUniqueIdentifier=CO1.BDOS.1166070&amp;id=516317" TargetMode="External" /><Relationship Id="rId25" Type="http://schemas.openxmlformats.org/officeDocument/2006/relationships/hyperlink" Target="mailto:felipebeltranjuridico@gmail.com" TargetMode="External" /><Relationship Id="rId26" Type="http://schemas.openxmlformats.org/officeDocument/2006/relationships/hyperlink" Target="https://www.secop.gov.co/CO1ContractsManagement/Tendering/ProcurementContractEdit/View?docUniqueIdentifier=CO1.PCCNTR.1452051&amp;awardUniqueIdentifier=&amp;buyerDossierUniqueIdentifier=CO1.BDOS.1167596&amp;id=517224" TargetMode="External" /><Relationship Id="rId27" Type="http://schemas.openxmlformats.org/officeDocument/2006/relationships/hyperlink" Target="https://www.secop.gov.co/CO1BusinessLine/Tendering/BuyerWorkArea/Index?DocUniqueIdentifier=CO1.BDOS.1183114" TargetMode="External" /><Relationship Id="rId28" Type="http://schemas.openxmlformats.org/officeDocument/2006/relationships/hyperlink" Target="https://www.secop.gov.co/CO1ContractsManagement/Tendering/ProcurementContractEdit/View?docUniqueIdentifier=CO1.PCCNTR.1471266&amp;prevCtxUrl=https%3a%2f%2fwww.secop.gov.co%3a443%2fCO1ContractsManagement%2fTendering%2fProcurementContractManagement%2fIndex&amp;prevCtxLbl=Contratos+" TargetMode="External" /><Relationship Id="rId29" Type="http://schemas.openxmlformats.org/officeDocument/2006/relationships/hyperlink" Target="https://www.secop.gov.co/CO1BusinessLine/Tendering/BuyerWorkArea/Index?DocUniqueIdentifier=CO1.BDOS.1183002" TargetMode="External" /><Relationship Id="rId30" Type="http://schemas.openxmlformats.org/officeDocument/2006/relationships/hyperlink" Target="mailto:fulvia_ameliac@yahoo.es" TargetMode="External" /><Relationship Id="rId31" Type="http://schemas.openxmlformats.org/officeDocument/2006/relationships/hyperlink" Target="mailto:clausstriana@yahoo.es" TargetMode="External" /><Relationship Id="rId32" Type="http://schemas.openxmlformats.org/officeDocument/2006/relationships/hyperlink" Target="mailto:pedro.miranda@siiweb.net" TargetMode="External" /><Relationship Id="rId33" Type="http://schemas.openxmlformats.org/officeDocument/2006/relationships/hyperlink" Target="https://www.secop.gov.co/CO1ContractsManagement/Tendering/ProcurementContractEdit/View?docUniqueIdentifier=CO1.PCCNTR.1473630&amp;awardUniqueIdentifier=&amp;buyerDossierUniqueIdentifier=CO1.BDOS.1183012&amp;id=524595" TargetMode="External" /><Relationship Id="rId34" Type="http://schemas.openxmlformats.org/officeDocument/2006/relationships/hyperlink" Target="mailto:astridgarzon.ng@gmail.com" TargetMode="External" /><Relationship Id="rId35" Type="http://schemas.openxmlformats.org/officeDocument/2006/relationships/hyperlink" Target="https://www.secop.gov.co/CO1BusinessLine/Tendering/BuyerWorkArea/Index?DocUniqueIdentifier=CO1.BDOS.1186820" TargetMode="External" /><Relationship Id="rId36" Type="http://schemas.openxmlformats.org/officeDocument/2006/relationships/hyperlink" Target="mailto:lizethcastellanos08@gmail.com" TargetMode="External" /><Relationship Id="rId37" Type="http://schemas.openxmlformats.org/officeDocument/2006/relationships/hyperlink" Target="https://www.secop.gov.co/CO1BusinessLine/Tendering/BuyerWorkArea/Index?DocUniqueIdentifier=CO1.BDOS.1186825" TargetMode="External" /><Relationship Id="rId38" Type="http://schemas.openxmlformats.org/officeDocument/2006/relationships/hyperlink" Target="mailto:edilmapenagos@hotmail.com" TargetMode="External" /><Relationship Id="rId39" Type="http://schemas.openxmlformats.org/officeDocument/2006/relationships/hyperlink" Target="https://www.secop.gov.co/CO1BusinessLine/Tendering/BuyerWorkArea/Index?DocUniqueIdentifier=CO1.BDOS.1194763" TargetMode="External" /><Relationship Id="rId40" Type="http://schemas.openxmlformats.org/officeDocument/2006/relationships/hyperlink" Target="mailto:nanabaron02@gmail.com" TargetMode="External" /><Relationship Id="rId41" Type="http://schemas.openxmlformats.org/officeDocument/2006/relationships/hyperlink" Target="https://www.secop.gov.co/CO1BusinessLine/Tendering/BuyerWorkArea/Index?DocUniqueIdentifier=CO1.BDOS.1275238" TargetMode="External" /><Relationship Id="rId42" Type="http://schemas.openxmlformats.org/officeDocument/2006/relationships/hyperlink" Target="https://www.secop.gov.co/CO1ContractsManagement/Tendering/ProcurementContractEdit/Update?ProfileName=CCE-10-Minima_Cuantia&amp;PPI=CO1.PPI.7920181&amp;DocUniqueName=ContratoDeCompra&amp;DocTypeName=NextWay.Entities.Marketplace.Tendering.ProcurementContract&amp;ProfileVersion=8&amp;DocUniqueIdentifier=CO1.PCCNTR.1617011&amp;prevCtxUrl=https%3a%2f%2fwww.secop.gov.co%2fCO1BusinessLine%2fTendering%2fBuyerDossierWorkspace%2fIndex%3fsortingState%3dLastModifiedDESC%26showAdvancedSearch%3dFalse%26showAdvancedSearchFields%3dFalse%26selectedDossier%3dCO1.BDOS.1263904%26selectedRequest%3dCO1.REQ.1306216%26&amp;prevCtxLbl=Procesos+de+la+Entidad+Estatal" TargetMode="External" /><Relationship Id="rId43" Type="http://schemas.openxmlformats.org/officeDocument/2006/relationships/hyperlink" Target="https://www.secop.gov.co/CO1ContractsManagement/Tendering/ProcurementContractEdit/View?DocUniqueIdentifier=CO1.PCCNTR.1624767&amp;Messages=Contrato+cancelado%7cSuccess" TargetMode="External" /><Relationship Id="rId44" Type="http://schemas.openxmlformats.org/officeDocument/2006/relationships/hyperlink" Target="https://www.secop.gov.co/CO1ContractsManagement/Tendering/ProcurementContractEdit/View?docUniqueIdentifier=CO1.PCCNTR.1625038&amp;prevCtxUrl=https%3a%2f%2fwww.secop.gov.co%3a443%2fCO1ContractsManagement%2fTendering%2fProcurementContractManagement%2fIndex&amp;prevCtxLbl=Contratos+" TargetMode="External" /><Relationship Id="rId45" Type="http://schemas.openxmlformats.org/officeDocument/2006/relationships/hyperlink" Target="mailto:jmonroyh@ucentral.edu.co" TargetMode="External" /><Relationship Id="rId46" Type="http://schemas.openxmlformats.org/officeDocument/2006/relationships/hyperlink" Target="https://www.secop.gov.co/CO1ContractsManagement/Tendering/ProcurementContractEdit/Update?ProfileName=CCE-16-Servicios_profesionales_gestion&amp;PPI=CO1.PPI.8325922&amp;DocUniqueName=ContratoDeCompra&amp;DocTypeName=NextWay.Entities.Marketplace.Tendering.ProcurementContract&amp;ProfileVersion=5&amp;DocUniqueIdentifier=CO1.PCCNTR.1626774&amp;prevCtxUrl=https%3a%2f%2fwww.secop.gov.co%3a443%2fCO1ContractsManagement%2fTendering%2fProcurementContractManagement%2fIndex&amp;prevCtxLbl=Contratos+" TargetMode="External" /><Relationship Id="rId47" Type="http://schemas.openxmlformats.org/officeDocument/2006/relationships/hyperlink" Target="mailto:gerencia@eycingenieros.com" TargetMode="External" /><Relationship Id="rId48" Type="http://schemas.openxmlformats.org/officeDocument/2006/relationships/hyperlink" Target="https://www.secop.gov.co/CO1ContractsManagement/Tendering/ProcurementContractEdit/View?docUniqueIdentifier=CO1.PCCNTR.1615274&amp;prevCtxUrl=https%3a%2f%2fwww.secop.gov.co%2fCO1ContractsManagement%2fTendering%2fProcurementContractManagement%2fIndex&amp;prevCtxLbl=Contratos+" TargetMode="External" /><Relationship Id="rId49" Type="http://schemas.openxmlformats.org/officeDocument/2006/relationships/hyperlink" Target="mailto:fundacionsocialvivecolombia@yahoo.com" TargetMode="External" /><Relationship Id="rId50" Type="http://schemas.openxmlformats.org/officeDocument/2006/relationships/hyperlink" Target="mailto:KATATA75@YAHOO.ES" TargetMode="External" /><Relationship Id="rId51" Type="http://schemas.openxmlformats.org/officeDocument/2006/relationships/hyperlink" Target="mailto:gposada@icontec.org" TargetMode="External" /><Relationship Id="rId52" Type="http://schemas.openxmlformats.org/officeDocument/2006/relationships/hyperlink" Target="mailto:victorsernab@gmail.com" TargetMode="External" /><Relationship Id="rId53" Type="http://schemas.openxmlformats.org/officeDocument/2006/relationships/hyperlink" Target="https://www.secop.gov.co/CO1ContractsManagement/Tendering/ProcurementContractEdit/View?docUniqueIdentifier=CO1.PCCNTR.1660130&amp;prevCtxUrl=https%3a%2f%2fwww.secop.gov.co%2fCO1ContractsManagement%2fTendering%2fProcurementContractManagement%2fIndex&amp;prevCtxLbl=Contratos+" TargetMode="External" /><Relationship Id="rId54" Type="http://schemas.openxmlformats.org/officeDocument/2006/relationships/hyperlink" Target="mailto:pduran222@gmail.com" TargetMode="External" /><Relationship Id="rId55" Type="http://schemas.openxmlformats.org/officeDocument/2006/relationships/hyperlink" Target="https://www.secop.gov.co/CO1ContractsManagement/Tendering/ProcurementContractEdit/View?docUniqueIdentifier=CO1.PCCNTR.1660131&amp;prevCtxUrl=https%3a%2f%2fwww.secop.gov.co%2fCO1ContractsManagement%2fTendering%2fProcurementContractManagement%2fIndex&amp;prevCtxLbl=Contratos+" TargetMode="External" /><Relationship Id="rId56" Type="http://schemas.openxmlformats.org/officeDocument/2006/relationships/hyperlink" Target="https://www.secop.gov.co/CO1ContractsManagement/Tendering/ProcurementContractEdit/Update?ProfileName=CCE-16-Servicios_profesionales_gestion&amp;PPI=CO1.PPI.8688633&amp;DocUniqueName=ContratoDeCompra&amp;DocTypeName=NextWay.Entities.Marketplace.Tendering.ProcurementContract&amp;ProfileVersion=5&amp;DocUniqueIdentifier=CO1.PCCNTR.1660601&amp;prevCtxUrl=https%3a%2f%2fwww.secop.gov.co%2fCO1ContractsManagement%2fTendering%2fProcurementContractManagement%2fIndex&amp;prevCtxLbl=Contratos+" TargetMode="External" /><Relationship Id="rId57" Type="http://schemas.openxmlformats.org/officeDocument/2006/relationships/hyperlink" Target="mailto:orbegu@gmail.com" TargetMode="External" /><Relationship Id="rId58" Type="http://schemas.openxmlformats.org/officeDocument/2006/relationships/hyperlink" Target="mailto:ricardoperilla@gmail.com" TargetMode="External" /><Relationship Id="rId59" Type="http://schemas.openxmlformats.org/officeDocument/2006/relationships/hyperlink" Target="https://www.secop.gov.co/CO1ContractsManagement/Tendering/ProcurementContractEdit/View?docUniqueIdentifier=CO1.PCCNTR.1660602&amp;awardUniqueIdentifier=&amp;buyerDossierUniqueIdentifier=CO1.BDOS.1312919&amp;id=594018" TargetMode="External" /><Relationship Id="rId60" Type="http://schemas.openxmlformats.org/officeDocument/2006/relationships/drawing" Target="../drawings/drawing1.xml" /><Relationship Id="rId6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ominiclealm@gmail.com" TargetMode="External" /><Relationship Id="rId2" Type="http://schemas.openxmlformats.org/officeDocument/2006/relationships/hyperlink" Target="https://www.secop.gov.co/CO1ContractsManagement/Tendering/ProcurementContractEdit/View?docUniqueIdentifier=CO1.PCCNTR.1361636&amp;prevCtxUrl=https%3a%2f%2fwww.secop.gov.co%2fCO1ContractsManagement%2fTendering%2fProcurementContractManagement%2fIndex&amp;prevCtxLbl=Contratos+" TargetMode="External" /><Relationship Id="rId3" Type="http://schemas.openxmlformats.org/officeDocument/2006/relationships/hyperlink" Target="mailto:julianaborbon9310@hotmail.com" TargetMode="External" /><Relationship Id="rId4" Type="http://schemas.openxmlformats.org/officeDocument/2006/relationships/hyperlink" Target="https://www.secop.gov.co/CO1ContractsManagement/Tendering/ProcurementContractEdit/View?docUniqueIdentifier=CO1.PCCNTR.1445868&amp;prevCtxUrl=https%3a%2f%2fwww.secop.gov.co%3a443%2fCO1ContractsManagement%2fTendering%2fProcurementContractManagement%2fIndex&amp;prevCtxLbl=Contratos+" TargetMode="External" /><Relationship Id="rId5" Type="http://schemas.openxmlformats.org/officeDocument/2006/relationships/hyperlink" Target="mailto:tulioalejandroserrano@gmail.com" TargetMode="External" /><Relationship Id="rId6" Type="http://schemas.openxmlformats.org/officeDocument/2006/relationships/hyperlink" Target="https://www.secop.gov.co/CO1ContractsManagement/Tendering/ProcurementContractEdit/View?docUniqueIdentifier=CO1.PCCNTR.1446000&amp;prevCtxUrl=https%3a%2f%2fwww.secop.gov.co%3a443%2fCO1ContractsManagement%2fTendering%2fProcurementContractManagement%2fIndex&amp;prevCtxLbl=Contratos+" TargetMode="External" /><Relationship Id="rId7" Type="http://schemas.openxmlformats.org/officeDocument/2006/relationships/hyperlink" Target="mailto:ejulianmontano@hotmail.com" TargetMode="External" /><Relationship Id="rId8" Type="http://schemas.openxmlformats.org/officeDocument/2006/relationships/hyperlink" Target="https://www.secop.gov.co/CO1ContractsManagement/Tendering/ProcurementContractEdit/View?docUniqueIdentifier=CO1.PCCNTR.1445884&amp;prevCtxUrl=https%3a%2f%2fwww.secop.gov.co%3a443%2fCO1ContractsManagement%2fTendering%2fProcurementContractManagement%2fIndex&amp;prevCtxLbl=Contratos+" TargetMode="External" /><Relationship Id="rId9" Type="http://schemas.openxmlformats.org/officeDocument/2006/relationships/hyperlink" Target="https://www.secop.gov.co/CO1ContractsManagement/Tendering/ProcurementContractEdit/View?docUniqueIdentifier=CO1.PCCNTR.1449593&amp;awardUniqueIdentifier=&amp;buyerDossierUniqueIdentifier=CO1.BDOS.1166070&amp;id=516317" TargetMode="External" /><Relationship Id="rId10" Type="http://schemas.openxmlformats.org/officeDocument/2006/relationships/hyperlink" Target="mailto:felipebeltranjuridico@gmail.com" TargetMode="External" /><Relationship Id="rId11" Type="http://schemas.openxmlformats.org/officeDocument/2006/relationships/hyperlink" Target="https://www.secop.gov.co/CO1ContractsManagement/Tendering/ProcurementContractEdit/View?docUniqueIdentifier=CO1.PCCNTR.1452051&amp;awardUniqueIdentifier=&amp;buyerDossierUniqueIdentifier=CO1.BDOS.1167596&amp;id=517224" TargetMode="External" /><Relationship Id="rId12" Type="http://schemas.openxmlformats.org/officeDocument/2006/relationships/hyperlink" Target="https://www.secop.gov.co/CO1BusinessLine/Tendering/BuyerWorkArea/Index?DocUniqueIdentifier=CO1.BDOS.1183114" TargetMode="External" /><Relationship Id="rId13" Type="http://schemas.openxmlformats.org/officeDocument/2006/relationships/hyperlink" Target="https://www.secop.gov.co/CO1ContractsManagement/Tendering/ProcurementContractEdit/View?docUniqueIdentifier=CO1.PCCNTR.1471266&amp;prevCtxUrl=https%3a%2f%2fwww.secop.gov.co%3a443%2fCO1ContractsManagement%2fTendering%2fProcurementContractManagement%2fIndex&amp;prevCtxLbl=Contratos+" TargetMode="External" /><Relationship Id="rId14" Type="http://schemas.openxmlformats.org/officeDocument/2006/relationships/hyperlink" Target="https://www.secop.gov.co/CO1BusinessLine/Tendering/BuyerWorkArea/Index?DocUniqueIdentifier=CO1.BDOS.1183002" TargetMode="External" /><Relationship Id="rId15" Type="http://schemas.openxmlformats.org/officeDocument/2006/relationships/hyperlink" Target="mailto:fulvia_ameliac@yahoo.es" TargetMode="External" /><Relationship Id="rId16" Type="http://schemas.openxmlformats.org/officeDocument/2006/relationships/hyperlink" Target="mailto:clausstriana@yahoo.es" TargetMode="External" /><Relationship Id="rId17" Type="http://schemas.openxmlformats.org/officeDocument/2006/relationships/hyperlink" Target="mailto:pedro.miranda@siiweb.net" TargetMode="External" /><Relationship Id="rId18" Type="http://schemas.openxmlformats.org/officeDocument/2006/relationships/hyperlink" Target="https://www.secop.gov.co/CO1ContractsManagement/Tendering/ProcurementContractEdit/View?docUniqueIdentifier=CO1.PCCNTR.1473630&amp;awardUniqueIdentifier=&amp;buyerDossierUniqueIdentifier=CO1.BDOS.1183012&amp;id=524595" TargetMode="External" /><Relationship Id="rId19" Type="http://schemas.openxmlformats.org/officeDocument/2006/relationships/hyperlink" Target="mailto:astridgarzon.ng@gmail.com" TargetMode="External" /><Relationship Id="rId20" Type="http://schemas.openxmlformats.org/officeDocument/2006/relationships/hyperlink" Target="https://www.secop.gov.co/CO1BusinessLine/Tendering/BuyerWorkArea/Index?DocUniqueIdentifier=CO1.BDOS.1186820" TargetMode="External" /><Relationship Id="rId21" Type="http://schemas.openxmlformats.org/officeDocument/2006/relationships/hyperlink" Target="mailto:lizethcastellanos08@gmail.com" TargetMode="External" /><Relationship Id="rId22" Type="http://schemas.openxmlformats.org/officeDocument/2006/relationships/hyperlink" Target="https://www.secop.gov.co/CO1BusinessLine/Tendering/BuyerWorkArea/Index?DocUniqueIdentifier=CO1.BDOS.1186825" TargetMode="External" /><Relationship Id="rId23" Type="http://schemas.openxmlformats.org/officeDocument/2006/relationships/hyperlink" Target="mailto:edilmapenagos@hotmail.com" TargetMode="External" /><Relationship Id="rId2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Z40"/>
  <sheetViews>
    <sheetView tabSelected="1" zoomScalePageLayoutView="0" workbookViewId="0" topLeftCell="A1">
      <pane ySplit="1" topLeftCell="A5" activePane="bottomLeft" state="frozen"/>
      <selection pane="topLeft" activeCell="A1" sqref="A1"/>
      <selection pane="bottomLeft" activeCell="H7" sqref="H7"/>
    </sheetView>
  </sheetViews>
  <sheetFormatPr defaultColWidth="11.421875" defaultRowHeight="15"/>
  <cols>
    <col min="1" max="2" width="11.421875" style="369" customWidth="1"/>
    <col min="3" max="3" width="13.00390625" style="369" customWidth="1"/>
    <col min="4" max="4" width="13.28125" style="369" bestFit="1" customWidth="1"/>
    <col min="5" max="6" width="11.421875" style="369" customWidth="1"/>
    <col min="7" max="7" width="49.7109375" style="228" customWidth="1"/>
    <col min="8" max="8" width="11.421875" style="369" customWidth="1"/>
    <col min="9" max="9" width="22.00390625" style="369" customWidth="1"/>
    <col min="10" max="10" width="21.28125" style="369" customWidth="1"/>
    <col min="11" max="11" width="18.57421875" style="369" customWidth="1"/>
    <col min="12" max="14" width="11.421875" style="369" customWidth="1"/>
    <col min="15" max="15" width="12.8515625" style="369" bestFit="1" customWidth="1"/>
    <col min="16" max="16" width="13.8515625" style="369" bestFit="1" customWidth="1"/>
    <col min="17" max="17" width="24.140625" style="369" customWidth="1"/>
    <col min="18" max="18" width="16.28125" style="369" bestFit="1" customWidth="1"/>
    <col min="19" max="19" width="24.28125" style="369" customWidth="1"/>
    <col min="20" max="20" width="15.140625" style="369" customWidth="1"/>
    <col min="21" max="16384" width="11.421875" style="369" customWidth="1"/>
  </cols>
  <sheetData>
    <row r="1" ht="15.75" thickBot="1"/>
    <row r="2" spans="1:18" ht="30.75" customHeight="1">
      <c r="A2" s="501"/>
      <c r="B2" s="502"/>
      <c r="C2" s="503"/>
      <c r="D2" s="510" t="s">
        <v>721</v>
      </c>
      <c r="E2" s="511"/>
      <c r="F2" s="511"/>
      <c r="G2" s="511"/>
      <c r="H2" s="511"/>
      <c r="I2" s="511"/>
      <c r="J2" s="511"/>
      <c r="K2" s="511"/>
      <c r="L2" s="511"/>
      <c r="M2" s="511"/>
      <c r="N2" s="511"/>
      <c r="O2" s="511"/>
      <c r="P2" s="512"/>
      <c r="Q2" s="370" t="s">
        <v>722</v>
      </c>
      <c r="R2" s="371"/>
    </row>
    <row r="3" spans="1:18" ht="15.75" customHeight="1">
      <c r="A3" s="504"/>
      <c r="B3" s="505"/>
      <c r="C3" s="506"/>
      <c r="D3" s="513" t="s">
        <v>200</v>
      </c>
      <c r="E3" s="514"/>
      <c r="F3" s="514"/>
      <c r="G3" s="514"/>
      <c r="H3" s="514"/>
      <c r="I3" s="514"/>
      <c r="J3" s="514"/>
      <c r="K3" s="514"/>
      <c r="L3" s="514"/>
      <c r="M3" s="514"/>
      <c r="N3" s="514"/>
      <c r="O3" s="514"/>
      <c r="P3" s="515"/>
      <c r="Q3" s="372" t="s">
        <v>723</v>
      </c>
      <c r="R3" s="373"/>
    </row>
    <row r="4" spans="1:18" ht="16.5" customHeight="1" thickBot="1">
      <c r="A4" s="507"/>
      <c r="B4" s="508"/>
      <c r="C4" s="509"/>
      <c r="D4" s="516" t="s">
        <v>202</v>
      </c>
      <c r="E4" s="517"/>
      <c r="F4" s="517"/>
      <c r="G4" s="517"/>
      <c r="H4" s="517"/>
      <c r="I4" s="517"/>
      <c r="J4" s="517"/>
      <c r="K4" s="517"/>
      <c r="L4" s="517"/>
      <c r="M4" s="517"/>
      <c r="N4" s="517"/>
      <c r="O4" s="517"/>
      <c r="P4" s="518"/>
      <c r="Q4" s="374" t="s">
        <v>724</v>
      </c>
      <c r="R4" s="375"/>
    </row>
    <row r="5" spans="1:21" ht="99.75">
      <c r="A5" s="37" t="s">
        <v>146</v>
      </c>
      <c r="B5" s="37" t="s">
        <v>4</v>
      </c>
      <c r="C5" s="37" t="s">
        <v>147</v>
      </c>
      <c r="D5" s="37" t="s">
        <v>148</v>
      </c>
      <c r="E5" s="37" t="s">
        <v>149</v>
      </c>
      <c r="F5" s="37" t="s">
        <v>150</v>
      </c>
      <c r="G5" s="226" t="s">
        <v>0</v>
      </c>
      <c r="H5" s="37" t="s">
        <v>1</v>
      </c>
      <c r="I5" s="38" t="s">
        <v>206</v>
      </c>
      <c r="J5" s="39" t="s">
        <v>151</v>
      </c>
      <c r="K5" s="39" t="s">
        <v>205</v>
      </c>
      <c r="L5" s="37" t="s">
        <v>3</v>
      </c>
      <c r="M5" s="37" t="s">
        <v>207</v>
      </c>
      <c r="N5" s="37" t="s">
        <v>152</v>
      </c>
      <c r="O5" s="37" t="s">
        <v>153</v>
      </c>
      <c r="P5" s="37" t="s">
        <v>720</v>
      </c>
      <c r="Q5" s="37" t="s">
        <v>155</v>
      </c>
      <c r="R5" s="40" t="s">
        <v>156</v>
      </c>
      <c r="S5" s="41" t="s">
        <v>11</v>
      </c>
      <c r="T5" s="42" t="s">
        <v>157</v>
      </c>
      <c r="U5" s="42" t="s">
        <v>717</v>
      </c>
    </row>
    <row r="6" spans="1:20" ht="195">
      <c r="A6" s="46">
        <v>1</v>
      </c>
      <c r="B6" s="250" t="s">
        <v>719</v>
      </c>
      <c r="C6" s="251" t="s">
        <v>158</v>
      </c>
      <c r="D6" s="46">
        <v>830021022</v>
      </c>
      <c r="E6" s="47" t="s">
        <v>159</v>
      </c>
      <c r="F6" s="376" t="s">
        <v>160</v>
      </c>
      <c r="G6" s="454" t="s">
        <v>234</v>
      </c>
      <c r="H6" s="236" t="s">
        <v>161</v>
      </c>
      <c r="I6" s="455" t="s">
        <v>162</v>
      </c>
      <c r="J6" s="456" t="s">
        <v>162</v>
      </c>
      <c r="K6" s="456"/>
      <c r="L6" s="457">
        <v>43843</v>
      </c>
      <c r="M6" s="457"/>
      <c r="N6" s="458"/>
      <c r="O6" s="459"/>
      <c r="P6" s="460"/>
      <c r="Q6" s="376" t="s">
        <v>163</v>
      </c>
      <c r="R6" s="488" t="s">
        <v>164</v>
      </c>
      <c r="S6" s="453" t="s">
        <v>165</v>
      </c>
      <c r="T6" s="53" t="s">
        <v>695</v>
      </c>
    </row>
    <row r="7" spans="1:21" ht="195">
      <c r="A7" s="428">
        <v>2</v>
      </c>
      <c r="B7" s="429" t="s">
        <v>718</v>
      </c>
      <c r="C7" s="430" t="s">
        <v>167</v>
      </c>
      <c r="D7" s="429">
        <v>1032485324</v>
      </c>
      <c r="E7" s="57" t="s">
        <v>168</v>
      </c>
      <c r="F7" s="377" t="s">
        <v>169</v>
      </c>
      <c r="G7" s="454" t="s">
        <v>235</v>
      </c>
      <c r="H7" s="429" t="s">
        <v>170</v>
      </c>
      <c r="I7" s="461">
        <v>20500000</v>
      </c>
      <c r="J7" s="461">
        <v>20500000</v>
      </c>
      <c r="K7" s="461"/>
      <c r="L7" s="457">
        <v>43871</v>
      </c>
      <c r="M7" s="457"/>
      <c r="N7" s="462"/>
      <c r="O7" s="463"/>
      <c r="P7" s="464"/>
      <c r="Q7" s="378" t="s">
        <v>171</v>
      </c>
      <c r="R7" s="489" t="s">
        <v>164</v>
      </c>
      <c r="S7" s="490" t="s">
        <v>172</v>
      </c>
      <c r="T7" s="67" t="s">
        <v>696</v>
      </c>
      <c r="U7" s="369">
        <v>89</v>
      </c>
    </row>
    <row r="8" spans="1:22" ht="195">
      <c r="A8" s="431">
        <v>3</v>
      </c>
      <c r="B8" s="429" t="s">
        <v>718</v>
      </c>
      <c r="C8" s="251" t="s">
        <v>174</v>
      </c>
      <c r="D8" s="68">
        <v>9003099766</v>
      </c>
      <c r="E8" s="46" t="s">
        <v>175</v>
      </c>
      <c r="F8" s="379" t="s">
        <v>176</v>
      </c>
      <c r="G8" s="454" t="s">
        <v>177</v>
      </c>
      <c r="H8" s="465" t="s">
        <v>737</v>
      </c>
      <c r="I8" s="466">
        <v>277074513</v>
      </c>
      <c r="J8" s="466">
        <v>277074513</v>
      </c>
      <c r="K8" s="466"/>
      <c r="L8" s="457">
        <v>43887</v>
      </c>
      <c r="M8" s="457"/>
      <c r="N8" s="458">
        <v>1</v>
      </c>
      <c r="O8" s="459">
        <v>23090000</v>
      </c>
      <c r="P8" s="467">
        <f>+I8+O8</f>
        <v>300164513</v>
      </c>
      <c r="Q8" s="378" t="s">
        <v>178</v>
      </c>
      <c r="R8" s="491" t="s">
        <v>164</v>
      </c>
      <c r="S8" s="453" t="s">
        <v>179</v>
      </c>
      <c r="T8" s="73" t="s">
        <v>157</v>
      </c>
      <c r="U8" s="369">
        <v>460</v>
      </c>
      <c r="V8" s="369" t="s">
        <v>697</v>
      </c>
    </row>
    <row r="9" spans="1:22" ht="150">
      <c r="A9" s="431">
        <v>4</v>
      </c>
      <c r="B9" s="250" t="s">
        <v>204</v>
      </c>
      <c r="C9" s="432" t="s">
        <v>180</v>
      </c>
      <c r="D9" s="46"/>
      <c r="E9" s="76" t="s">
        <v>181</v>
      </c>
      <c r="F9" s="380" t="s">
        <v>182</v>
      </c>
      <c r="G9" s="454" t="s">
        <v>236</v>
      </c>
      <c r="H9" s="250" t="s">
        <v>183</v>
      </c>
      <c r="I9" s="466">
        <v>15401861852</v>
      </c>
      <c r="J9" s="466">
        <v>14212607809</v>
      </c>
      <c r="K9" s="466">
        <v>1189254043</v>
      </c>
      <c r="L9" s="457">
        <v>43888</v>
      </c>
      <c r="M9" s="457">
        <v>44211</v>
      </c>
      <c r="N9" s="458"/>
      <c r="O9" s="459"/>
      <c r="P9" s="467"/>
      <c r="Q9" s="378" t="s">
        <v>184</v>
      </c>
      <c r="R9" s="488" t="s">
        <v>164</v>
      </c>
      <c r="S9" s="453" t="s">
        <v>237</v>
      </c>
      <c r="T9" s="285" t="s">
        <v>695</v>
      </c>
      <c r="U9" s="369">
        <v>541</v>
      </c>
      <c r="V9" s="369" t="s">
        <v>698</v>
      </c>
    </row>
    <row r="10" spans="1:22" ht="150">
      <c r="A10" s="433">
        <v>5</v>
      </c>
      <c r="B10" s="250" t="s">
        <v>204</v>
      </c>
      <c r="C10" s="290" t="s">
        <v>185</v>
      </c>
      <c r="D10" s="68">
        <v>860006696</v>
      </c>
      <c r="E10" s="381" t="s">
        <v>186</v>
      </c>
      <c r="F10" s="382" t="s">
        <v>187</v>
      </c>
      <c r="G10" s="454" t="s">
        <v>236</v>
      </c>
      <c r="H10" s="266" t="s">
        <v>183</v>
      </c>
      <c r="I10" s="272">
        <v>13729906023</v>
      </c>
      <c r="J10" s="272">
        <v>12813723509</v>
      </c>
      <c r="K10" s="272">
        <v>916182514</v>
      </c>
      <c r="L10" s="457">
        <v>43888</v>
      </c>
      <c r="M10" s="457">
        <v>44211</v>
      </c>
      <c r="N10" s="468"/>
      <c r="O10" s="469"/>
      <c r="P10" s="470"/>
      <c r="Q10" s="378" t="s">
        <v>188</v>
      </c>
      <c r="R10" s="492" t="s">
        <v>164</v>
      </c>
      <c r="S10" s="453" t="s">
        <v>237</v>
      </c>
      <c r="T10" s="285" t="s">
        <v>695</v>
      </c>
      <c r="V10" s="369" t="s">
        <v>698</v>
      </c>
    </row>
    <row r="11" spans="1:22" ht="180">
      <c r="A11" s="46">
        <v>6</v>
      </c>
      <c r="B11" s="250" t="s">
        <v>204</v>
      </c>
      <c r="C11" s="251" t="s">
        <v>189</v>
      </c>
      <c r="D11" s="434">
        <v>890982597</v>
      </c>
      <c r="E11" s="46" t="s">
        <v>190</v>
      </c>
      <c r="F11" s="380" t="s">
        <v>191</v>
      </c>
      <c r="G11" s="454" t="s">
        <v>726</v>
      </c>
      <c r="H11" s="471" t="s">
        <v>183</v>
      </c>
      <c r="I11" s="466">
        <v>4355189712</v>
      </c>
      <c r="J11" s="466">
        <v>4064157212</v>
      </c>
      <c r="K11" s="466">
        <f>+I11-J11</f>
        <v>291032500</v>
      </c>
      <c r="L11" s="457">
        <v>43888</v>
      </c>
      <c r="M11" s="457">
        <v>44211</v>
      </c>
      <c r="N11" s="458"/>
      <c r="O11" s="459"/>
      <c r="P11" s="460"/>
      <c r="Q11" s="383" t="s">
        <v>192</v>
      </c>
      <c r="R11" s="491" t="s">
        <v>164</v>
      </c>
      <c r="S11" s="453" t="s">
        <v>193</v>
      </c>
      <c r="T11" s="285" t="s">
        <v>695</v>
      </c>
      <c r="V11" s="369" t="s">
        <v>699</v>
      </c>
    </row>
    <row r="12" spans="1:22" ht="180">
      <c r="A12" s="46">
        <v>7</v>
      </c>
      <c r="B12" s="250" t="s">
        <v>204</v>
      </c>
      <c r="C12" s="432" t="s">
        <v>189</v>
      </c>
      <c r="D12" s="46">
        <v>890982597</v>
      </c>
      <c r="E12" s="432" t="s">
        <v>190</v>
      </c>
      <c r="F12" s="380" t="s">
        <v>191</v>
      </c>
      <c r="G12" s="454" t="s">
        <v>727</v>
      </c>
      <c r="H12" s="471" t="s">
        <v>183</v>
      </c>
      <c r="I12" s="466">
        <v>2202843952</v>
      </c>
      <c r="J12" s="466">
        <v>2055639952</v>
      </c>
      <c r="K12" s="466">
        <f>+I12-J12</f>
        <v>147204000</v>
      </c>
      <c r="L12" s="457">
        <v>43888</v>
      </c>
      <c r="M12" s="457">
        <v>44211</v>
      </c>
      <c r="N12" s="458"/>
      <c r="O12" s="459"/>
      <c r="P12" s="460"/>
      <c r="Q12" s="383" t="s">
        <v>192</v>
      </c>
      <c r="R12" s="491" t="s">
        <v>164</v>
      </c>
      <c r="S12" s="453" t="s">
        <v>193</v>
      </c>
      <c r="T12" s="285" t="s">
        <v>695</v>
      </c>
      <c r="V12" s="369" t="s">
        <v>699</v>
      </c>
    </row>
    <row r="13" spans="1:20" ht="168">
      <c r="A13" s="46">
        <v>8</v>
      </c>
      <c r="B13" s="250" t="s">
        <v>204</v>
      </c>
      <c r="C13" s="251" t="s">
        <v>189</v>
      </c>
      <c r="D13" s="250">
        <v>890982597</v>
      </c>
      <c r="E13" s="251" t="s">
        <v>190</v>
      </c>
      <c r="F13" s="379" t="s">
        <v>191</v>
      </c>
      <c r="G13" s="454" t="s">
        <v>728</v>
      </c>
      <c r="H13" s="471" t="s">
        <v>183</v>
      </c>
      <c r="I13" s="472">
        <v>1758495537</v>
      </c>
      <c r="J13" s="472">
        <v>1640495537</v>
      </c>
      <c r="K13" s="472">
        <f>+I13-J13</f>
        <v>118000000</v>
      </c>
      <c r="L13" s="457">
        <v>43888</v>
      </c>
      <c r="M13" s="457">
        <v>44182</v>
      </c>
      <c r="N13" s="473"/>
      <c r="O13" s="474"/>
      <c r="P13" s="475"/>
      <c r="Q13" s="383" t="s">
        <v>192</v>
      </c>
      <c r="R13" s="493" t="s">
        <v>164</v>
      </c>
      <c r="S13" s="490" t="s">
        <v>193</v>
      </c>
      <c r="T13" s="285" t="s">
        <v>695</v>
      </c>
    </row>
    <row r="14" spans="1:20" ht="180">
      <c r="A14" s="46">
        <v>9</v>
      </c>
      <c r="B14" s="250" t="s">
        <v>204</v>
      </c>
      <c r="C14" s="432" t="s">
        <v>189</v>
      </c>
      <c r="D14" s="46">
        <v>890982597</v>
      </c>
      <c r="E14" s="432" t="s">
        <v>190</v>
      </c>
      <c r="F14" s="380" t="s">
        <v>191</v>
      </c>
      <c r="G14" s="454" t="s">
        <v>729</v>
      </c>
      <c r="H14" s="471" t="s">
        <v>183</v>
      </c>
      <c r="I14" s="466">
        <v>1824081116</v>
      </c>
      <c r="J14" s="466">
        <v>1701081116</v>
      </c>
      <c r="K14" s="466">
        <f>+I14-J14</f>
        <v>123000000</v>
      </c>
      <c r="L14" s="457">
        <v>43888</v>
      </c>
      <c r="M14" s="457">
        <v>44211</v>
      </c>
      <c r="N14" s="458"/>
      <c r="O14" s="459"/>
      <c r="P14" s="467"/>
      <c r="Q14" s="378" t="s">
        <v>192</v>
      </c>
      <c r="R14" s="488" t="s">
        <v>164</v>
      </c>
      <c r="S14" s="453" t="s">
        <v>193</v>
      </c>
      <c r="T14" s="285" t="s">
        <v>695</v>
      </c>
    </row>
    <row r="15" spans="1:20" ht="180">
      <c r="A15" s="46">
        <v>10</v>
      </c>
      <c r="B15" s="250" t="s">
        <v>204</v>
      </c>
      <c r="C15" s="432" t="s">
        <v>194</v>
      </c>
      <c r="D15" s="434">
        <v>830018745</v>
      </c>
      <c r="E15" s="46" t="s">
        <v>195</v>
      </c>
      <c r="F15" s="384" t="s">
        <v>196</v>
      </c>
      <c r="G15" s="454" t="s">
        <v>730</v>
      </c>
      <c r="H15" s="471" t="s">
        <v>183</v>
      </c>
      <c r="I15" s="466">
        <v>4441994111</v>
      </c>
      <c r="J15" s="466">
        <v>4103234111</v>
      </c>
      <c r="K15" s="466">
        <f>+I15-J15</f>
        <v>338760000</v>
      </c>
      <c r="L15" s="457">
        <v>43888</v>
      </c>
      <c r="M15" s="457">
        <v>44211</v>
      </c>
      <c r="N15" s="458"/>
      <c r="O15" s="459"/>
      <c r="P15" s="460"/>
      <c r="Q15" s="385" t="s">
        <v>197</v>
      </c>
      <c r="R15" s="491" t="s">
        <v>164</v>
      </c>
      <c r="S15" s="453" t="s">
        <v>193</v>
      </c>
      <c r="T15" s="285" t="s">
        <v>695</v>
      </c>
    </row>
    <row r="16" spans="1:21" ht="195">
      <c r="A16" s="46">
        <v>11</v>
      </c>
      <c r="B16" s="429" t="s">
        <v>718</v>
      </c>
      <c r="C16" s="432" t="s">
        <v>383</v>
      </c>
      <c r="D16" s="435">
        <v>1075671320</v>
      </c>
      <c r="E16" s="432" t="s">
        <v>384</v>
      </c>
      <c r="F16" s="376" t="s">
        <v>385</v>
      </c>
      <c r="G16" s="454" t="s">
        <v>386</v>
      </c>
      <c r="H16" s="471" t="s">
        <v>387</v>
      </c>
      <c r="I16" s="466">
        <v>22400000</v>
      </c>
      <c r="J16" s="466">
        <v>22400000</v>
      </c>
      <c r="K16" s="466">
        <v>0</v>
      </c>
      <c r="L16" s="457">
        <v>43903</v>
      </c>
      <c r="M16" s="457"/>
      <c r="N16" s="458"/>
      <c r="O16" s="459"/>
      <c r="P16" s="467"/>
      <c r="Q16" s="385" t="s">
        <v>388</v>
      </c>
      <c r="R16" s="488" t="s">
        <v>164</v>
      </c>
      <c r="S16" s="453" t="s">
        <v>165</v>
      </c>
      <c r="T16" s="285" t="s">
        <v>695</v>
      </c>
      <c r="U16" s="369">
        <v>54</v>
      </c>
    </row>
    <row r="17" spans="1:21" ht="288">
      <c r="A17" s="46">
        <v>12</v>
      </c>
      <c r="B17" s="429" t="s">
        <v>718</v>
      </c>
      <c r="C17" s="251" t="s">
        <v>389</v>
      </c>
      <c r="D17" s="250">
        <v>1070594653</v>
      </c>
      <c r="E17" s="251" t="s">
        <v>390</v>
      </c>
      <c r="F17" s="379" t="s">
        <v>391</v>
      </c>
      <c r="G17" s="454" t="s">
        <v>392</v>
      </c>
      <c r="H17" s="471" t="s">
        <v>393</v>
      </c>
      <c r="I17" s="476">
        <v>28000000</v>
      </c>
      <c r="J17" s="477">
        <v>28000000</v>
      </c>
      <c r="K17" s="477">
        <v>0</v>
      </c>
      <c r="L17" s="457">
        <v>43903</v>
      </c>
      <c r="M17" s="457"/>
      <c r="N17" s="458"/>
      <c r="O17" s="459"/>
      <c r="P17" s="467"/>
      <c r="Q17" s="385" t="s">
        <v>394</v>
      </c>
      <c r="R17" s="488" t="s">
        <v>164</v>
      </c>
      <c r="S17" s="453" t="s">
        <v>395</v>
      </c>
      <c r="T17" s="285" t="s">
        <v>695</v>
      </c>
      <c r="U17" s="369">
        <v>80</v>
      </c>
    </row>
    <row r="18" spans="1:21" ht="195">
      <c r="A18" s="46">
        <v>13</v>
      </c>
      <c r="B18" s="429" t="s">
        <v>718</v>
      </c>
      <c r="C18" s="251" t="s">
        <v>397</v>
      </c>
      <c r="D18" s="250">
        <v>80035300</v>
      </c>
      <c r="E18" s="251" t="s">
        <v>398</v>
      </c>
      <c r="F18" s="379" t="s">
        <v>399</v>
      </c>
      <c r="G18" s="454" t="s">
        <v>400</v>
      </c>
      <c r="H18" s="471" t="s">
        <v>393</v>
      </c>
      <c r="I18" s="466">
        <v>32218270</v>
      </c>
      <c r="J18" s="466">
        <v>32218270</v>
      </c>
      <c r="K18" s="466">
        <v>0</v>
      </c>
      <c r="L18" s="457">
        <v>43903</v>
      </c>
      <c r="M18" s="457"/>
      <c r="N18" s="458"/>
      <c r="O18" s="459"/>
      <c r="P18" s="467"/>
      <c r="Q18" s="385" t="s">
        <v>401</v>
      </c>
      <c r="R18" s="488" t="s">
        <v>164</v>
      </c>
      <c r="S18" s="453" t="s">
        <v>172</v>
      </c>
      <c r="T18" s="285" t="s">
        <v>695</v>
      </c>
      <c r="U18" s="369">
        <v>102</v>
      </c>
    </row>
    <row r="19" spans="1:21" ht="150">
      <c r="A19" s="46">
        <v>14</v>
      </c>
      <c r="B19" s="429" t="s">
        <v>718</v>
      </c>
      <c r="C19" s="251" t="s">
        <v>402</v>
      </c>
      <c r="D19" s="250">
        <v>79542427</v>
      </c>
      <c r="E19" s="251" t="s">
        <v>403</v>
      </c>
      <c r="F19" s="379" t="s">
        <v>404</v>
      </c>
      <c r="G19" s="454" t="s">
        <v>731</v>
      </c>
      <c r="H19" s="471" t="s">
        <v>405</v>
      </c>
      <c r="I19" s="466">
        <v>35000000</v>
      </c>
      <c r="J19" s="466">
        <v>35000000</v>
      </c>
      <c r="K19" s="466">
        <v>0</v>
      </c>
      <c r="L19" s="457">
        <v>43906</v>
      </c>
      <c r="M19" s="457"/>
      <c r="N19" s="458"/>
      <c r="O19" s="459"/>
      <c r="P19" s="467"/>
      <c r="Q19" s="385" t="s">
        <v>406</v>
      </c>
      <c r="R19" s="488" t="s">
        <v>164</v>
      </c>
      <c r="S19" s="453" t="s">
        <v>407</v>
      </c>
      <c r="T19" s="285" t="s">
        <v>695</v>
      </c>
      <c r="U19" s="369">
        <v>63</v>
      </c>
    </row>
    <row r="20" spans="1:21" ht="240">
      <c r="A20" s="46">
        <v>15</v>
      </c>
      <c r="B20" s="429" t="s">
        <v>718</v>
      </c>
      <c r="C20" s="251" t="s">
        <v>409</v>
      </c>
      <c r="D20" s="250">
        <v>1076623597</v>
      </c>
      <c r="E20" s="251" t="s">
        <v>410</v>
      </c>
      <c r="F20" s="379" t="s">
        <v>411</v>
      </c>
      <c r="G20" s="454" t="s">
        <v>412</v>
      </c>
      <c r="H20" s="471" t="s">
        <v>393</v>
      </c>
      <c r="I20" s="466">
        <v>24500000</v>
      </c>
      <c r="J20" s="466">
        <v>24500000</v>
      </c>
      <c r="K20" s="466">
        <v>0</v>
      </c>
      <c r="L20" s="457">
        <v>43907</v>
      </c>
      <c r="M20" s="457"/>
      <c r="N20" s="458"/>
      <c r="O20" s="459"/>
      <c r="P20" s="467"/>
      <c r="Q20" s="385" t="s">
        <v>413</v>
      </c>
      <c r="R20" s="488" t="s">
        <v>164</v>
      </c>
      <c r="S20" s="453" t="s">
        <v>414</v>
      </c>
      <c r="T20" s="285" t="s">
        <v>695</v>
      </c>
      <c r="U20" s="369">
        <v>55</v>
      </c>
    </row>
    <row r="21" spans="1:21" s="248" customFormat="1" ht="105" customHeight="1">
      <c r="A21" s="46">
        <v>16</v>
      </c>
      <c r="B21" s="429" t="s">
        <v>718</v>
      </c>
      <c r="C21" s="251" t="s">
        <v>421</v>
      </c>
      <c r="D21" s="434">
        <v>35537744</v>
      </c>
      <c r="E21" s="386" t="s">
        <v>436</v>
      </c>
      <c r="F21" s="387" t="s">
        <v>437</v>
      </c>
      <c r="G21" s="454" t="s">
        <v>423</v>
      </c>
      <c r="H21" s="471" t="s">
        <v>393</v>
      </c>
      <c r="I21" s="240">
        <v>21004400</v>
      </c>
      <c r="J21" s="241">
        <v>21004400</v>
      </c>
      <c r="K21" s="240">
        <v>0</v>
      </c>
      <c r="L21" s="457">
        <v>43918</v>
      </c>
      <c r="M21" s="457"/>
      <c r="N21" s="244"/>
      <c r="O21" s="245"/>
      <c r="P21" s="245"/>
      <c r="Q21" s="388" t="s">
        <v>438</v>
      </c>
      <c r="R21" s="247" t="s">
        <v>164</v>
      </c>
      <c r="S21" s="235" t="s">
        <v>172</v>
      </c>
      <c r="T21" s="285" t="s">
        <v>695</v>
      </c>
      <c r="U21" s="248">
        <v>71</v>
      </c>
    </row>
    <row r="22" spans="1:21" s="255" customFormat="1" ht="132" customHeight="1">
      <c r="A22" s="436">
        <v>17</v>
      </c>
      <c r="B22" s="429" t="s">
        <v>718</v>
      </c>
      <c r="C22" s="251" t="s">
        <v>440</v>
      </c>
      <c r="D22" s="250">
        <v>51633604</v>
      </c>
      <c r="E22" s="251" t="s">
        <v>441</v>
      </c>
      <c r="F22" s="389" t="s">
        <v>442</v>
      </c>
      <c r="G22" s="454" t="s">
        <v>424</v>
      </c>
      <c r="H22" s="471" t="s">
        <v>434</v>
      </c>
      <c r="I22" s="466">
        <v>2000000</v>
      </c>
      <c r="J22" s="241">
        <v>2000000</v>
      </c>
      <c r="K22" s="466">
        <v>0</v>
      </c>
      <c r="L22" s="457">
        <v>43918</v>
      </c>
      <c r="M22" s="457"/>
      <c r="N22" s="478"/>
      <c r="O22" s="478"/>
      <c r="P22" s="478"/>
      <c r="Q22" s="390" t="s">
        <v>443</v>
      </c>
      <c r="R22" s="384" t="s">
        <v>700</v>
      </c>
      <c r="S22" s="384" t="s">
        <v>444</v>
      </c>
      <c r="T22" s="285" t="s">
        <v>695</v>
      </c>
      <c r="U22" s="255">
        <v>65</v>
      </c>
    </row>
    <row r="23" spans="1:21" s="261" customFormat="1" ht="249.75" customHeight="1">
      <c r="A23" s="391">
        <v>18</v>
      </c>
      <c r="B23" s="429" t="s">
        <v>718</v>
      </c>
      <c r="C23" s="251" t="s">
        <v>416</v>
      </c>
      <c r="D23" s="261">
        <v>900096259</v>
      </c>
      <c r="E23" s="261" t="s">
        <v>446</v>
      </c>
      <c r="F23" s="392" t="s">
        <v>447</v>
      </c>
      <c r="G23" s="454" t="s">
        <v>425</v>
      </c>
      <c r="H23" s="471" t="s">
        <v>435</v>
      </c>
      <c r="I23" s="262">
        <v>42000000</v>
      </c>
      <c r="J23" s="262">
        <v>42000000</v>
      </c>
      <c r="K23" s="262">
        <v>0</v>
      </c>
      <c r="L23" s="457">
        <v>43918</v>
      </c>
      <c r="M23" s="457"/>
      <c r="Q23" s="393" t="s">
        <v>448</v>
      </c>
      <c r="R23" s="261" t="s">
        <v>164</v>
      </c>
      <c r="S23" s="261" t="s">
        <v>460</v>
      </c>
      <c r="T23" s="285" t="s">
        <v>695</v>
      </c>
      <c r="U23" s="261">
        <v>70</v>
      </c>
    </row>
    <row r="24" spans="1:21" s="247" customFormat="1" ht="249.75" customHeight="1">
      <c r="A24" s="46">
        <v>19</v>
      </c>
      <c r="B24" s="429" t="s">
        <v>718</v>
      </c>
      <c r="C24" s="251" t="s">
        <v>420</v>
      </c>
      <c r="D24" s="247">
        <v>1069899853</v>
      </c>
      <c r="E24" s="386" t="s">
        <v>449</v>
      </c>
      <c r="F24" s="387" t="s">
        <v>450</v>
      </c>
      <c r="G24" s="454" t="s">
        <v>429</v>
      </c>
      <c r="H24" s="471" t="s">
        <v>393</v>
      </c>
      <c r="I24" s="240">
        <v>24500000</v>
      </c>
      <c r="J24" s="240">
        <v>24500000</v>
      </c>
      <c r="K24" s="240">
        <v>0</v>
      </c>
      <c r="L24" s="457">
        <v>43918</v>
      </c>
      <c r="M24" s="457"/>
      <c r="Q24" s="387" t="s">
        <v>451</v>
      </c>
      <c r="R24" s="247" t="s">
        <v>164</v>
      </c>
      <c r="S24" s="235" t="s">
        <v>452</v>
      </c>
      <c r="T24" s="285" t="s">
        <v>695</v>
      </c>
      <c r="U24" s="247">
        <v>62</v>
      </c>
    </row>
    <row r="25" spans="1:21" s="321" customFormat="1" ht="117" customHeight="1">
      <c r="A25" s="394">
        <v>20</v>
      </c>
      <c r="B25" s="429" t="s">
        <v>718</v>
      </c>
      <c r="C25" s="251" t="s">
        <v>418</v>
      </c>
      <c r="D25" s="321">
        <v>1072193992</v>
      </c>
      <c r="E25" s="395" t="s">
        <v>453</v>
      </c>
      <c r="F25" s="396" t="s">
        <v>454</v>
      </c>
      <c r="G25" s="454" t="s">
        <v>427</v>
      </c>
      <c r="H25" s="471" t="s">
        <v>393</v>
      </c>
      <c r="I25" s="286">
        <v>24500000</v>
      </c>
      <c r="J25" s="272">
        <v>24500000</v>
      </c>
      <c r="K25" s="273">
        <v>0</v>
      </c>
      <c r="L25" s="457">
        <v>43921</v>
      </c>
      <c r="M25" s="457"/>
      <c r="Q25" s="397" t="s">
        <v>455</v>
      </c>
      <c r="R25" s="321" t="s">
        <v>164</v>
      </c>
      <c r="S25" s="270" t="s">
        <v>444</v>
      </c>
      <c r="T25" s="285" t="s">
        <v>695</v>
      </c>
      <c r="U25" s="321">
        <v>69</v>
      </c>
    </row>
    <row r="26" spans="1:23" s="398" customFormat="1" ht="123.75" customHeight="1">
      <c r="A26" s="46">
        <v>21</v>
      </c>
      <c r="B26" s="429" t="s">
        <v>718</v>
      </c>
      <c r="C26" s="251" t="s">
        <v>419</v>
      </c>
      <c r="D26" s="437">
        <v>35416022</v>
      </c>
      <c r="E26" s="399" t="s">
        <v>457</v>
      </c>
      <c r="F26" s="376" t="s">
        <v>458</v>
      </c>
      <c r="G26" s="454" t="s">
        <v>428</v>
      </c>
      <c r="H26" s="250" t="s">
        <v>393</v>
      </c>
      <c r="I26" s="466">
        <v>28636300</v>
      </c>
      <c r="J26" s="466">
        <v>28636300</v>
      </c>
      <c r="K26" s="240">
        <v>0</v>
      </c>
      <c r="L26" s="457">
        <v>43921</v>
      </c>
      <c r="M26" s="457"/>
      <c r="N26" s="437"/>
      <c r="O26" s="437"/>
      <c r="P26" s="437"/>
      <c r="Q26" s="389" t="s">
        <v>459</v>
      </c>
      <c r="R26" s="478" t="s">
        <v>164</v>
      </c>
      <c r="S26" s="384" t="s">
        <v>444</v>
      </c>
      <c r="T26" s="285" t="s">
        <v>695</v>
      </c>
      <c r="U26" s="398">
        <v>54</v>
      </c>
      <c r="W26" s="400"/>
    </row>
    <row r="27" spans="1:22" ht="153.75" customHeight="1">
      <c r="A27" s="46">
        <v>22</v>
      </c>
      <c r="B27" s="429" t="s">
        <v>718</v>
      </c>
      <c r="C27" s="251" t="s">
        <v>417</v>
      </c>
      <c r="D27" s="438"/>
      <c r="E27" s="401"/>
      <c r="F27" s="322"/>
      <c r="G27" s="454" t="s">
        <v>426</v>
      </c>
      <c r="H27" s="250" t="s">
        <v>393</v>
      </c>
      <c r="I27" s="466">
        <v>24255000</v>
      </c>
      <c r="J27" s="466">
        <f>+I27</f>
        <v>24255000</v>
      </c>
      <c r="K27" s="466">
        <v>0</v>
      </c>
      <c r="L27" s="457">
        <v>43928</v>
      </c>
      <c r="M27" s="457"/>
      <c r="N27" s="438"/>
      <c r="O27" s="438"/>
      <c r="P27" s="438"/>
      <c r="Q27" s="389" t="s">
        <v>533</v>
      </c>
      <c r="R27" s="438" t="s">
        <v>628</v>
      </c>
      <c r="S27" s="384" t="s">
        <v>172</v>
      </c>
      <c r="T27" s="285" t="s">
        <v>695</v>
      </c>
      <c r="U27" s="322">
        <v>66</v>
      </c>
      <c r="V27" s="322"/>
    </row>
    <row r="28" spans="1:26" s="322" customFormat="1" ht="51">
      <c r="A28" s="439">
        <v>23</v>
      </c>
      <c r="B28" s="440" t="s">
        <v>587</v>
      </c>
      <c r="C28" s="251" t="s">
        <v>588</v>
      </c>
      <c r="D28" s="441"/>
      <c r="E28" s="403" t="s">
        <v>589</v>
      </c>
      <c r="F28" s="402"/>
      <c r="G28" s="454" t="s">
        <v>590</v>
      </c>
      <c r="H28" s="250" t="s">
        <v>591</v>
      </c>
      <c r="I28" s="466">
        <v>32000000</v>
      </c>
      <c r="J28" s="466">
        <v>32000000</v>
      </c>
      <c r="K28" s="466">
        <v>0</v>
      </c>
      <c r="L28" s="457">
        <v>43874</v>
      </c>
      <c r="M28" s="457"/>
      <c r="N28" s="438"/>
      <c r="O28" s="438"/>
      <c r="P28" s="438"/>
      <c r="R28" s="478" t="s">
        <v>164</v>
      </c>
      <c r="S28" s="494" t="s">
        <v>179</v>
      </c>
      <c r="T28" s="285" t="s">
        <v>695</v>
      </c>
      <c r="U28" s="322">
        <v>12</v>
      </c>
      <c r="W28" s="404"/>
      <c r="X28" s="404"/>
      <c r="Y28" s="404"/>
      <c r="Z28" s="404"/>
    </row>
    <row r="29" spans="1:26" s="322" customFormat="1" ht="51">
      <c r="A29" s="442">
        <v>24</v>
      </c>
      <c r="B29" s="440" t="s">
        <v>587</v>
      </c>
      <c r="C29" s="251" t="s">
        <v>592</v>
      </c>
      <c r="D29" s="441"/>
      <c r="E29" s="403" t="s">
        <v>593</v>
      </c>
      <c r="F29" s="402"/>
      <c r="G29" s="454" t="s">
        <v>594</v>
      </c>
      <c r="H29" s="250" t="s">
        <v>595</v>
      </c>
      <c r="I29" s="466">
        <v>12000000</v>
      </c>
      <c r="J29" s="466">
        <v>12000000</v>
      </c>
      <c r="K29" s="466">
        <v>0</v>
      </c>
      <c r="L29" s="457">
        <v>43886</v>
      </c>
      <c r="M29" s="457"/>
      <c r="N29" s="438"/>
      <c r="O29" s="438"/>
      <c r="P29" s="438"/>
      <c r="R29" s="438" t="s">
        <v>700</v>
      </c>
      <c r="S29" s="494" t="s">
        <v>179</v>
      </c>
      <c r="T29" s="285" t="s">
        <v>695</v>
      </c>
      <c r="U29" s="322">
        <v>4</v>
      </c>
      <c r="W29" s="404"/>
      <c r="X29" s="404"/>
      <c r="Y29" s="404"/>
      <c r="Z29" s="404"/>
    </row>
    <row r="30" spans="1:26" s="322" customFormat="1" ht="167.25" customHeight="1">
      <c r="A30" s="439">
        <v>25</v>
      </c>
      <c r="B30" s="429" t="s">
        <v>718</v>
      </c>
      <c r="C30" s="251" t="s">
        <v>596</v>
      </c>
      <c r="D30" s="405">
        <v>1032447474</v>
      </c>
      <c r="E30" s="403" t="s">
        <v>597</v>
      </c>
      <c r="F30" s="406" t="s">
        <v>598</v>
      </c>
      <c r="G30" s="454" t="s">
        <v>599</v>
      </c>
      <c r="H30" s="250" t="s">
        <v>600</v>
      </c>
      <c r="I30" s="466">
        <v>39000000</v>
      </c>
      <c r="J30" s="466">
        <v>39000000</v>
      </c>
      <c r="K30" s="466">
        <v>0</v>
      </c>
      <c r="L30" s="457">
        <v>43983</v>
      </c>
      <c r="M30" s="457"/>
      <c r="N30" s="438"/>
      <c r="O30" s="438"/>
      <c r="P30" s="438"/>
      <c r="Q30" s="378" t="s">
        <v>601</v>
      </c>
      <c r="R30" s="478" t="s">
        <v>164</v>
      </c>
      <c r="S30" s="438" t="s">
        <v>602</v>
      </c>
      <c r="T30" s="285" t="s">
        <v>695</v>
      </c>
      <c r="U30" s="407">
        <v>77</v>
      </c>
      <c r="W30" s="404"/>
      <c r="X30" s="404"/>
      <c r="Y30" s="404"/>
      <c r="Z30" s="404"/>
    </row>
    <row r="31" spans="1:23" s="322" customFormat="1" ht="204">
      <c r="A31" s="439">
        <v>26</v>
      </c>
      <c r="B31" s="440" t="s">
        <v>204</v>
      </c>
      <c r="C31" s="251" t="s">
        <v>662</v>
      </c>
      <c r="D31" s="408">
        <v>830095614</v>
      </c>
      <c r="E31" s="409" t="s">
        <v>629</v>
      </c>
      <c r="F31" s="378" t="s">
        <v>182</v>
      </c>
      <c r="G31" s="454" t="s">
        <v>630</v>
      </c>
      <c r="H31" s="250" t="s">
        <v>631</v>
      </c>
      <c r="I31" s="466">
        <v>1495258013</v>
      </c>
      <c r="J31" s="466">
        <v>1390514051</v>
      </c>
      <c r="K31" s="466">
        <v>104743962</v>
      </c>
      <c r="L31" s="457">
        <v>43987</v>
      </c>
      <c r="M31" s="457"/>
      <c r="N31" s="438"/>
      <c r="O31" s="438"/>
      <c r="P31" s="438"/>
      <c r="Q31" s="378" t="s">
        <v>632</v>
      </c>
      <c r="R31" s="438" t="s">
        <v>164</v>
      </c>
      <c r="S31" s="494" t="s">
        <v>633</v>
      </c>
      <c r="T31" s="285" t="s">
        <v>695</v>
      </c>
      <c r="U31" s="322">
        <v>269</v>
      </c>
      <c r="W31" s="410"/>
    </row>
    <row r="32" spans="1:23" s="322" customFormat="1" ht="153.75" customHeight="1">
      <c r="A32" s="443">
        <v>27</v>
      </c>
      <c r="B32" s="440" t="s">
        <v>587</v>
      </c>
      <c r="C32" s="251" t="s">
        <v>634</v>
      </c>
      <c r="D32" s="411">
        <v>9000242021</v>
      </c>
      <c r="E32" s="412" t="s">
        <v>635</v>
      </c>
      <c r="F32" s="406" t="s">
        <v>636</v>
      </c>
      <c r="G32" s="454" t="s">
        <v>637</v>
      </c>
      <c r="H32" s="250" t="s">
        <v>663</v>
      </c>
      <c r="I32" s="466">
        <v>7608860</v>
      </c>
      <c r="J32" s="466">
        <v>7608860</v>
      </c>
      <c r="K32" s="466"/>
      <c r="L32" s="457">
        <v>43988</v>
      </c>
      <c r="M32" s="457" t="s">
        <v>638</v>
      </c>
      <c r="N32" s="438"/>
      <c r="O32" s="438"/>
      <c r="P32" s="438"/>
      <c r="Q32" s="378" t="s">
        <v>639</v>
      </c>
      <c r="R32" s="491" t="s">
        <v>164</v>
      </c>
      <c r="S32" s="494" t="s">
        <v>640</v>
      </c>
      <c r="T32" s="285" t="s">
        <v>695</v>
      </c>
      <c r="U32" s="322">
        <v>64</v>
      </c>
      <c r="W32" s="410"/>
    </row>
    <row r="33" spans="1:23" s="322" customFormat="1" ht="195.75" customHeight="1">
      <c r="A33" s="444">
        <v>28</v>
      </c>
      <c r="B33" s="429" t="s">
        <v>718</v>
      </c>
      <c r="C33" s="251" t="s">
        <v>641</v>
      </c>
      <c r="D33" s="413">
        <v>1073720479</v>
      </c>
      <c r="E33" s="414" t="s">
        <v>642</v>
      </c>
      <c r="F33" s="415" t="s">
        <v>643</v>
      </c>
      <c r="G33" s="454" t="s">
        <v>644</v>
      </c>
      <c r="H33" s="250" t="s">
        <v>600</v>
      </c>
      <c r="I33" s="466">
        <v>11440000</v>
      </c>
      <c r="J33" s="466">
        <v>11440000</v>
      </c>
      <c r="K33" s="466"/>
      <c r="L33" s="457">
        <v>43992</v>
      </c>
      <c r="M33" s="457">
        <v>44191</v>
      </c>
      <c r="N33" s="479"/>
      <c r="O33" s="479"/>
      <c r="P33" s="479"/>
      <c r="Q33" s="416" t="s">
        <v>645</v>
      </c>
      <c r="R33" s="491" t="s">
        <v>164</v>
      </c>
      <c r="S33" s="479" t="s">
        <v>646</v>
      </c>
      <c r="T33" s="285" t="s">
        <v>695</v>
      </c>
      <c r="U33" s="322">
        <v>54</v>
      </c>
      <c r="W33" s="410"/>
    </row>
    <row r="34" spans="1:23" s="322" customFormat="1" ht="84">
      <c r="A34" s="444">
        <v>29</v>
      </c>
      <c r="B34" s="429" t="s">
        <v>718</v>
      </c>
      <c r="C34" s="251" t="s">
        <v>647</v>
      </c>
      <c r="D34" s="417">
        <v>1073233793</v>
      </c>
      <c r="E34" s="418" t="s">
        <v>648</v>
      </c>
      <c r="F34" s="419" t="s">
        <v>649</v>
      </c>
      <c r="G34" s="454" t="s">
        <v>732</v>
      </c>
      <c r="H34" s="250" t="s">
        <v>600</v>
      </c>
      <c r="I34" s="466">
        <v>11440000</v>
      </c>
      <c r="J34" s="466">
        <v>11440000</v>
      </c>
      <c r="K34" s="466"/>
      <c r="L34" s="457">
        <v>43993</v>
      </c>
      <c r="M34" s="457">
        <v>44191</v>
      </c>
      <c r="N34" s="479"/>
      <c r="O34" s="479"/>
      <c r="P34" s="479"/>
      <c r="Q34" s="420" t="s">
        <v>650</v>
      </c>
      <c r="R34" s="491" t="s">
        <v>164</v>
      </c>
      <c r="S34" s="495" t="s">
        <v>646</v>
      </c>
      <c r="T34" s="285" t="s">
        <v>695</v>
      </c>
      <c r="U34" s="322">
        <v>44</v>
      </c>
      <c r="W34" s="410"/>
    </row>
    <row r="35" spans="1:23" s="322" customFormat="1" ht="120.75">
      <c r="A35" s="444">
        <v>30</v>
      </c>
      <c r="B35" s="429" t="s">
        <v>718</v>
      </c>
      <c r="C35" s="251" t="s">
        <v>664</v>
      </c>
      <c r="D35" s="417">
        <v>52261127</v>
      </c>
      <c r="E35" s="421" t="s">
        <v>651</v>
      </c>
      <c r="F35" s="378" t="s">
        <v>652</v>
      </c>
      <c r="G35" s="454" t="s">
        <v>653</v>
      </c>
      <c r="H35" s="250" t="s">
        <v>600</v>
      </c>
      <c r="I35" s="466">
        <v>24255000</v>
      </c>
      <c r="J35" s="466">
        <v>24255000</v>
      </c>
      <c r="K35" s="466"/>
      <c r="L35" s="457">
        <v>43993</v>
      </c>
      <c r="M35" s="457">
        <v>44191</v>
      </c>
      <c r="N35" s="479"/>
      <c r="O35" s="479"/>
      <c r="P35" s="479"/>
      <c r="Q35" s="420" t="s">
        <v>654</v>
      </c>
      <c r="R35" s="491" t="s">
        <v>164</v>
      </c>
      <c r="S35" s="479" t="s">
        <v>655</v>
      </c>
      <c r="T35" s="285" t="s">
        <v>695</v>
      </c>
      <c r="U35" s="322">
        <v>105</v>
      </c>
      <c r="W35" s="410"/>
    </row>
    <row r="36" spans="1:23" s="322" customFormat="1" ht="95.25" customHeight="1">
      <c r="A36" s="444">
        <v>31</v>
      </c>
      <c r="B36" s="429" t="s">
        <v>718</v>
      </c>
      <c r="C36" s="251" t="s">
        <v>661</v>
      </c>
      <c r="D36" s="417">
        <v>8600123361</v>
      </c>
      <c r="E36" s="421" t="s">
        <v>656</v>
      </c>
      <c r="F36" s="378" t="s">
        <v>657</v>
      </c>
      <c r="G36" s="454" t="s">
        <v>658</v>
      </c>
      <c r="H36" s="250" t="s">
        <v>659</v>
      </c>
      <c r="I36" s="466">
        <v>5969040</v>
      </c>
      <c r="J36" s="466">
        <v>5969040</v>
      </c>
      <c r="K36" s="466"/>
      <c r="L36" s="457">
        <v>43993</v>
      </c>
      <c r="M36" s="457">
        <v>44176</v>
      </c>
      <c r="N36" s="479"/>
      <c r="O36" s="479"/>
      <c r="P36" s="479"/>
      <c r="Q36" s="420" t="s">
        <v>660</v>
      </c>
      <c r="R36" s="479"/>
      <c r="S36" s="479" t="s">
        <v>655</v>
      </c>
      <c r="T36" s="285" t="s">
        <v>695</v>
      </c>
      <c r="U36" s="322">
        <v>118</v>
      </c>
      <c r="W36" s="410"/>
    </row>
    <row r="37" spans="1:22" ht="348.75">
      <c r="A37" s="445">
        <v>32</v>
      </c>
      <c r="B37" s="429" t="s">
        <v>718</v>
      </c>
      <c r="C37" s="251" t="s">
        <v>733</v>
      </c>
      <c r="D37" s="417">
        <v>1110480959</v>
      </c>
      <c r="E37" s="446" t="s">
        <v>702</v>
      </c>
      <c r="F37" s="406" t="s">
        <v>703</v>
      </c>
      <c r="G37" s="480" t="s">
        <v>704</v>
      </c>
      <c r="H37" s="481" t="s">
        <v>659</v>
      </c>
      <c r="I37" s="466">
        <v>21000000</v>
      </c>
      <c r="J37" s="466">
        <v>21000000</v>
      </c>
      <c r="K37" s="466"/>
      <c r="L37" s="457">
        <v>44012</v>
      </c>
      <c r="M37" s="457">
        <v>44196</v>
      </c>
      <c r="N37" s="479"/>
      <c r="O37" s="479"/>
      <c r="P37" s="479"/>
      <c r="Q37" s="376" t="s">
        <v>705</v>
      </c>
      <c r="R37" s="479" t="s">
        <v>164</v>
      </c>
      <c r="S37" s="479" t="s">
        <v>414</v>
      </c>
      <c r="T37" s="285" t="s">
        <v>695</v>
      </c>
      <c r="U37" s="407">
        <v>72</v>
      </c>
      <c r="V37" s="322"/>
    </row>
    <row r="38" spans="1:23" s="422" customFormat="1" ht="195">
      <c r="A38" s="447">
        <v>33</v>
      </c>
      <c r="B38" s="429" t="s">
        <v>718</v>
      </c>
      <c r="C38" s="251" t="s">
        <v>734</v>
      </c>
      <c r="D38" s="448">
        <v>1020771465</v>
      </c>
      <c r="E38" s="449" t="s">
        <v>706</v>
      </c>
      <c r="F38" s="376" t="s">
        <v>707</v>
      </c>
      <c r="G38" s="482" t="s">
        <v>708</v>
      </c>
      <c r="H38" s="250" t="s">
        <v>659</v>
      </c>
      <c r="I38" s="483">
        <v>19200000</v>
      </c>
      <c r="J38" s="483">
        <v>19200000</v>
      </c>
      <c r="K38" s="448"/>
      <c r="L38" s="457">
        <v>44012</v>
      </c>
      <c r="M38" s="457">
        <v>44196</v>
      </c>
      <c r="N38" s="448"/>
      <c r="O38" s="448"/>
      <c r="P38" s="448"/>
      <c r="Q38" s="376" t="s">
        <v>709</v>
      </c>
      <c r="R38" s="496" t="s">
        <v>164</v>
      </c>
      <c r="S38" s="497" t="s">
        <v>414</v>
      </c>
      <c r="T38" s="285" t="s">
        <v>695</v>
      </c>
      <c r="U38" s="423">
        <v>47</v>
      </c>
      <c r="W38" s="424"/>
    </row>
    <row r="39" spans="1:23" s="425" customFormat="1" ht="315">
      <c r="A39" s="447">
        <v>34</v>
      </c>
      <c r="B39" s="429" t="s">
        <v>718</v>
      </c>
      <c r="C39" s="251" t="s">
        <v>735</v>
      </c>
      <c r="D39" s="450">
        <v>4216880</v>
      </c>
      <c r="E39" s="451" t="s">
        <v>710</v>
      </c>
      <c r="F39" s="380" t="s">
        <v>711</v>
      </c>
      <c r="G39" s="484" t="s">
        <v>712</v>
      </c>
      <c r="H39" s="250" t="s">
        <v>659</v>
      </c>
      <c r="I39" s="485">
        <v>21000000</v>
      </c>
      <c r="J39" s="485">
        <v>21000000</v>
      </c>
      <c r="K39" s="486"/>
      <c r="L39" s="457">
        <v>44012</v>
      </c>
      <c r="M39" s="457">
        <v>44196</v>
      </c>
      <c r="N39" s="486"/>
      <c r="O39" s="486"/>
      <c r="P39" s="486"/>
      <c r="Q39" s="380" t="s">
        <v>713</v>
      </c>
      <c r="R39" s="498" t="s">
        <v>164</v>
      </c>
      <c r="S39" s="447" t="s">
        <v>414</v>
      </c>
      <c r="T39" s="285" t="s">
        <v>695</v>
      </c>
      <c r="U39" s="426">
        <v>73</v>
      </c>
      <c r="W39" s="427"/>
    </row>
    <row r="40" spans="1:23" s="322" customFormat="1" ht="150">
      <c r="A40" s="444">
        <v>35</v>
      </c>
      <c r="B40" s="429" t="s">
        <v>718</v>
      </c>
      <c r="C40" s="251" t="s">
        <v>736</v>
      </c>
      <c r="D40" s="452">
        <v>79506334</v>
      </c>
      <c r="E40" s="453" t="s">
        <v>714</v>
      </c>
      <c r="F40" s="378" t="s">
        <v>715</v>
      </c>
      <c r="G40" s="480" t="s">
        <v>716</v>
      </c>
      <c r="H40" s="250" t="s">
        <v>68</v>
      </c>
      <c r="I40" s="487">
        <v>27500000</v>
      </c>
      <c r="J40" s="487">
        <v>27500000</v>
      </c>
      <c r="K40" s="438"/>
      <c r="L40" s="457">
        <v>44012</v>
      </c>
      <c r="M40" s="457">
        <v>44170</v>
      </c>
      <c r="N40" s="438"/>
      <c r="O40" s="438"/>
      <c r="P40" s="438"/>
      <c r="Q40" s="79" t="s">
        <v>725</v>
      </c>
      <c r="R40" s="498" t="s">
        <v>164</v>
      </c>
      <c r="S40" s="499" t="s">
        <v>701</v>
      </c>
      <c r="T40" s="285" t="s">
        <v>695</v>
      </c>
      <c r="U40" s="322">
        <v>61</v>
      </c>
      <c r="W40" s="410"/>
    </row>
  </sheetData>
  <sheetProtection/>
  <mergeCells count="4">
    <mergeCell ref="A2:C4"/>
    <mergeCell ref="D2:P2"/>
    <mergeCell ref="D3:P3"/>
    <mergeCell ref="D4:P4"/>
  </mergeCells>
  <hyperlinks>
    <hyperlink ref="F7" r:id="rId1" display="dominiclealm@gmail.com"/>
    <hyperlink ref="F6" r:id="rId2" display="Jmrincon@cundinamarca.gov.co"/>
    <hyperlink ref="Q6" r:id="rId3" display="https://www.secop.gov.co/CO1ContractsManagement/Tendering/ProcurementContractEdit/View?docUniqueIdentifier=CO1.PCCNTR.1267717&amp;prevCtxUrl=https%3a%2f%2fwww.secop.gov.co%2fCO1ContractsManagement%2fTendering%2fProcurementContractManagement%2fIndex&amp;prevCtxLbl=Contratos+"/>
    <hyperlink ref="Q7" r:id="rId4" display="https://www.secop.gov.co/CO1ContractsManagement/Tendering/ProcurementContractEdit/View?docUniqueIdentifier=CO1.PCCNTR.1361636&amp;prevCtxUrl=https%3a%2f%2fwww.secop.gov.co%2fCO1ContractsManagement%2fTendering%2fProcurementContractManagement%2fIndex&amp;prevCtxLbl=Contratos+"/>
    <hyperlink ref="F8" r:id="rId5" display="comercial@seguridadsancarlosltda.com"/>
    <hyperlink ref="Q8" r:id="rId6" display="https://www.secop.gov.co/CO1ContractsManagement/Tendering/ProcurementContractEdit/View?docUniqueIdentifier=CO1.PCCNTR.1408839&amp;prevCtxUrl=https%3a%2f%2fwww.secop.gov.co%2fCO1ContractsManagement%2fTendering%2fProcurementContractManagement%2fIndex&amp;prevCtxLbl=Contratos+"/>
    <hyperlink ref="F9" r:id="rId7" display="fundacionsocialvivecolombia@yahoo.com"/>
    <hyperlink ref="Q9" r:id="rId8" display="https://www.secop.gov.co/CO1ContractsManagement/Tendering/ProcurementContractEdit/View?docUniqueIdentifier=CO1.PCCNTR.1412030&amp;awardUniqueIdentifier=CO1.AWD.686802&amp;buyerDossierUniqueIdentifier=CO1.BDOS.1012603&amp;id=498927"/>
    <hyperlink ref="Q10" r:id="rId9" display="https://www.secop.gov.co/CO1ContractsManagement/Tendering/ProcurementContractEdit/View?docUniqueIdentifier=CO1.PCCNTR.1412037&amp;awardUniqueIdentifier=CO1.AWD.686802&amp;buyerDossierUniqueIdentifier=CO1.BDOS.1012603&amp;id=498938"/>
    <hyperlink ref="Q11" r:id="rId10" display="https://www.secop.gov.co/CO1ContractsManagement/Tendering/ProcurementContractEdit/View?docUniqueIdentifier=CO1.PCCNTR.1412521&amp;awardUniqueIdentifier=CO1.AWD.686520&amp;buyerDossierUniqueIdentifier=CO1.BDOS.1014706&amp;id=499116"/>
    <hyperlink ref="F11" r:id="rId11" display="torresfabio@gmail.com"/>
    <hyperlink ref="Q12" r:id="rId12" display="https://www.secop.gov.co/CO1ContractsManagement/Tendering/ProcurementContractEdit/View?docUniqueIdentifier=CO1.PCCNTR.1412521&amp;awardUniqueIdentifier=CO1.AWD.686520&amp;buyerDossierUniqueIdentifier=CO1.BDOS.1014706&amp;id=499116"/>
    <hyperlink ref="F12" r:id="rId13" display="torresfabio@gmail.com"/>
    <hyperlink ref="Q13" r:id="rId14" display="https://www.secop.gov.co/CO1ContractsManagement/Tendering/ProcurementContractEdit/View?docUniqueIdentifier=CO1.PCCNTR.1412521&amp;awardUniqueIdentifier=CO1.AWD.686520&amp;buyerDossierUniqueIdentifier=CO1.BDOS.1014706&amp;id=499116"/>
    <hyperlink ref="F13" r:id="rId15" display="torresfabio@gmail.com"/>
    <hyperlink ref="Q14" r:id="rId16" display="https://www.secop.gov.co/CO1ContractsManagement/Tendering/ProcurementContractEdit/View?docUniqueIdentifier=CO1.PCCNTR.1412521&amp;awardUniqueIdentifier=CO1.AWD.686520&amp;buyerDossierUniqueIdentifier=CO1.BDOS.1014706&amp;id=499116"/>
    <hyperlink ref="Q15" r:id="rId17" display="https://www.secop.gov.co/CO1ContractsManagement/Tendering/ProcurementContractEdit/View?docUniqueIdentifier=CO1.PCCNTR.1412626&amp;awardUniqueIdentifier=CO1.AWD.686520&amp;buyerDossierUniqueIdentifier=CO1.BDOS.1014706&amp;id=499142"/>
    <hyperlink ref="F16" r:id="rId18" display="julianaborbon9310@hotmail.com"/>
    <hyperlink ref="Q16" r:id="rId19" display="https://www.secop.gov.co/CO1ContractsManagement/Tendering/ProcurementContractEdit/View?docUniqueIdentifier=CO1.PCCNTR.1445868&amp;prevCtxUrl=https%3a%2f%2fwww.secop.gov.co%3a443%2fCO1ContractsManagement%2fTendering%2fProcurementContractManagement%2fIndex&amp;prevCtxLbl=Contratos+"/>
    <hyperlink ref="F17" r:id="rId20" display="tulioalejandroserrano@gmail.com"/>
    <hyperlink ref="Q17" r:id="rId21" display="https://www.secop.gov.co/CO1ContractsManagement/Tendering/ProcurementContractEdit/View?docUniqueIdentifier=CO1.PCCNTR.1446000&amp;prevCtxUrl=https%3a%2f%2fwww.secop.gov.co%3a443%2fCO1ContractsManagement%2fTendering%2fProcurementContractManagement%2fIndex&amp;prevCtxLbl=Contratos+"/>
    <hyperlink ref="F18" r:id="rId22" display="ejulianmontano@hotmail.com"/>
    <hyperlink ref="Q18" r:id="rId23" display="https://www.secop.gov.co/CO1ContractsManagement/Tendering/ProcurementContractEdit/View?docUniqueIdentifier=CO1.PCCNTR.1445884&amp;prevCtxUrl=https%3a%2f%2fwww.secop.gov.co%3a443%2fCO1ContractsManagement%2fTendering%2fProcurementContractManagement%2fIndex&amp;prevCtxLbl=Contratos+"/>
    <hyperlink ref="Q19" r:id="rId24" display="https://www.secop.gov.co/CO1ContractsManagement/Tendering/ProcurementContractEdit/View?docUniqueIdentifier=CO1.PCCNTR.1449593&amp;awardUniqueIdentifier=&amp;buyerDossierUniqueIdentifier=CO1.BDOS.1166070&amp;id=516317"/>
    <hyperlink ref="F20" r:id="rId25" display="felipebeltranjuridico@gmail.com"/>
    <hyperlink ref="Q20" r:id="rId26" display="https://www.secop.gov.co/CO1ContractsManagement/Tendering/ProcurementContractEdit/View?docUniqueIdentifier=CO1.PCCNTR.1452051&amp;awardUniqueIdentifier=&amp;buyerDossierUniqueIdentifier=CO1.BDOS.1167596&amp;id=517224"/>
    <hyperlink ref="Q24" r:id="rId27" display="https://www.secop.gov.co/CO1BusinessLine/Tendering/BuyerWorkArea/Index?DocUniqueIdentifier=CO1.BDOS.1183114"/>
    <hyperlink ref="Q21" r:id="rId28" display="https://www.secop.gov.co/CO1ContractsManagement/Tendering/ProcurementContractEdit/View?docUniqueIdentifier=CO1.PCCNTR.1471266&amp;prevCtxUrl=https%3a%2f%2fwww.secop.gov.co%3a443%2fCO1ContractsManagement%2fTendering%2fProcurementContractManagement%2fIndex&amp;prevCtxLbl=Contratos+"/>
    <hyperlink ref="Q22" r:id="rId29" display="https://www.secop.gov.co/CO1BusinessLine/Tendering/BuyerWorkArea/Index?DocUniqueIdentifier=CO1.BDOS.1183002"/>
    <hyperlink ref="F22" r:id="rId30" display="fulvia_ameliac@yahoo.es"/>
    <hyperlink ref="F21" r:id="rId31" display="clausstriana@yahoo.es"/>
    <hyperlink ref="F23" r:id="rId32" display="pedro.miranda@siiweb.net"/>
    <hyperlink ref="Q23" r:id="rId33" display="https://www.secop.gov.co/CO1ContractsManagement/Tendering/ProcurementContractEdit/View?docUniqueIdentifier=CO1.PCCNTR.1473630&amp;awardUniqueIdentifier=&amp;buyerDossierUniqueIdentifier=CO1.BDOS.1183012&amp;id=524595"/>
    <hyperlink ref="F24" r:id="rId34" display="astridgarzon.ng@gmail.com"/>
    <hyperlink ref="Q25" r:id="rId35" display="https://www.secop.gov.co/CO1BusinessLine/Tendering/BuyerWorkArea/Index?DocUniqueIdentifier=CO1.BDOS.1186820"/>
    <hyperlink ref="F25" r:id="rId36" display="lizethcastellanos08@gmail.com"/>
    <hyperlink ref="Q26" r:id="rId37" display="https://www.secop.gov.co/CO1BusinessLine/Tendering/BuyerWorkArea/Index?DocUniqueIdentifier=CO1.BDOS.1186825"/>
    <hyperlink ref="F26" r:id="rId38" display="edilmapenagos@hotmail.com"/>
    <hyperlink ref="Q27" r:id="rId39" display="https://www.secop.gov.co/CO1BusinessLine/Tendering/BuyerWorkArea/Index?DocUniqueIdentifier=CO1.BDOS.1194763"/>
    <hyperlink ref="F30" r:id="rId40" display="nanabaron02@gmail.com"/>
    <hyperlink ref="Q30" r:id="rId41" display="https://www.secop.gov.co/CO1BusinessLine/Tendering/BuyerWorkArea/Index?DocUniqueIdentifier=CO1.BDOS.1275238"/>
    <hyperlink ref="Q32" r:id="rId42" display="https://www.secop.gov.co/CO1ContractsManagement/Tendering/ProcurementContractEdit/Update?ProfileName=CCE-10-Minima_Cuantia&amp;PPI=CO1.PPI.7920181&amp;DocUniqueName=ContratoDeCompra&amp;DocTypeName=NextWay.Entities.Marketplace.Tendering.ProcurementContract&amp;ProfileVersion=8&amp;DocUniqueIdentifier=CO1.PCCNTR.1617011&amp;prevCtxUrl=https%3a%2f%2fwww.secop.gov.co%2fCO1BusinessLine%2fTendering%2fBuyerDossierWorkspace%2fIndex%3fsortingState%3dLastModifiedDESC%26showAdvancedSearch%3dFalse%26showAdvancedSearchFields%3dFalse%26selectedDossier%3dCO1.BDOS.1263904%26selectedRequest%3dCO1.REQ.1306216%26&amp;prevCtxLbl=Procesos+de+la+Entidad+Estatal"/>
    <hyperlink ref="Q34" r:id="rId43" display="https://www.secop.gov.co/CO1ContractsManagement/Tendering/ProcurementContractEdit/View?DocUniqueIdentifier=CO1.PCCNTR.1624767&amp;Messages=Contrato+cancelado%7cSuccess"/>
    <hyperlink ref="Q35" r:id="rId44" display="https://www.secop.gov.co/CO1ContractsManagement/Tendering/ProcurementContractEdit/View?docUniqueIdentifier=CO1.PCCNTR.1625038&amp;prevCtxUrl=https%3a%2f%2fwww.secop.gov.co%3a443%2fCO1ContractsManagement%2fTendering%2fProcurementContractManagement%2fIndex&amp;prevCtxLbl=Contratos+"/>
    <hyperlink ref="F33" r:id="rId45" display="jmonroyh@ucentral.edu.co"/>
    <hyperlink ref="Q36" r:id="rId46" display="https://www.secop.gov.co/CO1ContractsManagement/Tendering/ProcurementContractEdit/Update?ProfileName=CCE-16-Servicios_profesionales_gestion&amp;PPI=CO1.PPI.8325922&amp;DocUniqueName=ContratoDeCompra&amp;DocTypeName=NextWay.Entities.Marketplace.Tendering.ProcurementContract&amp;ProfileVersion=5&amp;DocUniqueIdentifier=CO1.PCCNTR.1626774&amp;prevCtxUrl=https%3a%2f%2fwww.secop.gov.co%3a443%2fCO1ContractsManagement%2fTendering%2fProcurementContractManagement%2fIndex&amp;prevCtxLbl=Contratos+"/>
    <hyperlink ref="F32" r:id="rId47" display="gerencia@eycingenieros.com"/>
    <hyperlink ref="Q31" r:id="rId48" display="https://www.secop.gov.co/CO1ContractsManagement/Tendering/ProcurementContractEdit/View?docUniqueIdentifier=CO1.PCCNTR.1615274&amp;prevCtxUrl=https%3a%2f%2fwww.secop.gov.co%2fCO1ContractsManagement%2fTendering%2fProcurementContractManagement%2fIndex&amp;prevCtxLbl=Contratos+"/>
    <hyperlink ref="F31" r:id="rId49" display="fundacionsocialvivecolombia@yahoo.com"/>
    <hyperlink ref="F35" r:id="rId50" display="KATATA75@YAHOO.ES"/>
    <hyperlink ref="F36" r:id="rId51" display="gposada@icontec.org"/>
    <hyperlink ref="F37" r:id="rId52" display="victorsernab@gmail.com"/>
    <hyperlink ref="Q37" r:id="rId53" display="https://www.secop.gov.co/CO1ContractsManagement/Tendering/ProcurementContractEdit/View?docUniqueIdentifier=CO1.PCCNTR.1660130&amp;prevCtxUrl=https%3a%2f%2fwww.secop.gov.co%2fCO1ContractsManagement%2fTendering%2fProcurementContractManagement%2fIndex&amp;prevCtxLbl=Contratos+"/>
    <hyperlink ref="F38" r:id="rId54" display="pduran222@gmail.com"/>
    <hyperlink ref="Q38" r:id="rId55" display="https://www.secop.gov.co/CO1ContractsManagement/Tendering/ProcurementContractEdit/View?docUniqueIdentifier=CO1.PCCNTR.1660131&amp;prevCtxUrl=https%3a%2f%2fwww.secop.gov.co%2fCO1ContractsManagement%2fTendering%2fProcurementContractManagement%2fIndex&amp;prevCtxLbl=Contratos+"/>
    <hyperlink ref="Q39" r:id="rId56" display="https://www.secop.gov.co/CO1ContractsManagement/Tendering/ProcurementContractEdit/Update?ProfileName=CCE-16-Servicios_profesionales_gestion&amp;PPI=CO1.PPI.8688633&amp;DocUniqueName=ContratoDeCompra&amp;DocTypeName=NextWay.Entities.Marketplace.Tendering.ProcurementContract&amp;ProfileVersion=5&amp;DocUniqueIdentifier=CO1.PCCNTR.1660601&amp;prevCtxUrl=https%3a%2f%2fwww.secop.gov.co%2fCO1ContractsManagement%2fTendering%2fProcurementContractManagement%2fIndex&amp;prevCtxLbl=Contratos+"/>
    <hyperlink ref="F39" r:id="rId57" display="orbegu@gmail.com"/>
    <hyperlink ref="F40" r:id="rId58" display="ricardoperilla@gmail.com"/>
    <hyperlink ref="Q40" r:id="rId59" display="https://www.secop.gov.co/CO1ContractsManagement/Tendering/ProcurementContractEdit/View?docUniqueIdentifier=CO1.PCCNTR.1660602&amp;awardUniqueIdentifier=&amp;buyerDossierUniqueIdentifier=CO1.BDOS.1312919&amp;id=594018"/>
  </hyperlinks>
  <printOptions/>
  <pageMargins left="0.7" right="0.7" top="0.75" bottom="0.75" header="0.3" footer="0.3"/>
  <pageSetup horizontalDpi="600" verticalDpi="600" orientation="portrait" paperSize="9" r:id="rId61"/>
  <drawing r:id="rId60"/>
</worksheet>
</file>

<file path=xl/worksheets/sheet2.xml><?xml version="1.0" encoding="utf-8"?>
<worksheet xmlns="http://schemas.openxmlformats.org/spreadsheetml/2006/main" xmlns:r="http://schemas.openxmlformats.org/officeDocument/2006/relationships">
  <dimension ref="A2:T21"/>
  <sheetViews>
    <sheetView zoomScalePageLayoutView="0" workbookViewId="0" topLeftCell="A7">
      <selection activeCell="L30" sqref="L30"/>
    </sheetView>
  </sheetViews>
  <sheetFormatPr defaultColWidth="11.421875" defaultRowHeight="15"/>
  <cols>
    <col min="3" max="3" width="13.00390625" style="0" customWidth="1"/>
    <col min="4" max="4" width="13.28125" style="0" bestFit="1" customWidth="1"/>
    <col min="7" max="7" width="49.7109375" style="228" customWidth="1"/>
    <col min="9" max="9" width="22.00390625" style="0" customWidth="1"/>
    <col min="10" max="10" width="21.28125" style="0" customWidth="1"/>
    <col min="11" max="11" width="18.57421875" style="0" customWidth="1"/>
    <col min="17" max="17" width="24.140625" style="0" customWidth="1"/>
    <col min="18" max="18" width="16.28125" style="0" bestFit="1" customWidth="1"/>
    <col min="19" max="19" width="24.28125" style="0" customWidth="1"/>
    <col min="20" max="20" width="15.140625" style="0" customWidth="1"/>
  </cols>
  <sheetData>
    <row r="1" ht="15.75" thickBot="1"/>
    <row r="2" spans="1:18" ht="31.5">
      <c r="A2" s="501"/>
      <c r="B2" s="502"/>
      <c r="C2" s="503"/>
      <c r="D2" s="519" t="s">
        <v>198</v>
      </c>
      <c r="E2" s="520"/>
      <c r="F2" s="520"/>
      <c r="G2" s="520"/>
      <c r="H2" s="520"/>
      <c r="I2" s="520"/>
      <c r="J2" s="520"/>
      <c r="K2" s="520"/>
      <c r="L2" s="520"/>
      <c r="M2" s="520"/>
      <c r="N2" s="520"/>
      <c r="O2" s="520"/>
      <c r="P2" s="521"/>
      <c r="Q2" s="213" t="s">
        <v>199</v>
      </c>
      <c r="R2" s="214"/>
    </row>
    <row r="3" spans="1:18" ht="15.75">
      <c r="A3" s="504"/>
      <c r="B3" s="505"/>
      <c r="C3" s="506"/>
      <c r="D3" s="522" t="s">
        <v>200</v>
      </c>
      <c r="E3" s="523"/>
      <c r="F3" s="523"/>
      <c r="G3" s="523"/>
      <c r="H3" s="523"/>
      <c r="I3" s="523"/>
      <c r="J3" s="523"/>
      <c r="K3" s="523"/>
      <c r="L3" s="523"/>
      <c r="M3" s="523"/>
      <c r="N3" s="523"/>
      <c r="O3" s="523"/>
      <c r="P3" s="524"/>
      <c r="Q3" s="215" t="s">
        <v>201</v>
      </c>
      <c r="R3" s="216"/>
    </row>
    <row r="4" spans="1:18" ht="16.5" thickBot="1">
      <c r="A4" s="507"/>
      <c r="B4" s="508"/>
      <c r="C4" s="509"/>
      <c r="D4" s="525" t="s">
        <v>202</v>
      </c>
      <c r="E4" s="526"/>
      <c r="F4" s="526"/>
      <c r="G4" s="526"/>
      <c r="H4" s="526"/>
      <c r="I4" s="526"/>
      <c r="J4" s="526"/>
      <c r="K4" s="526"/>
      <c r="L4" s="526"/>
      <c r="M4" s="526"/>
      <c r="N4" s="526"/>
      <c r="O4" s="526"/>
      <c r="P4" s="527"/>
      <c r="Q4" s="217" t="s">
        <v>203</v>
      </c>
      <c r="R4" s="218"/>
    </row>
    <row r="5" spans="1:20" ht="99.75">
      <c r="A5" s="37" t="s">
        <v>146</v>
      </c>
      <c r="B5" s="37" t="s">
        <v>4</v>
      </c>
      <c r="C5" s="37" t="s">
        <v>147</v>
      </c>
      <c r="D5" s="37" t="s">
        <v>148</v>
      </c>
      <c r="E5" s="37" t="s">
        <v>149</v>
      </c>
      <c r="F5" s="37" t="s">
        <v>150</v>
      </c>
      <c r="G5" s="226" t="s">
        <v>0</v>
      </c>
      <c r="H5" s="37" t="s">
        <v>1</v>
      </c>
      <c r="I5" s="296" t="s">
        <v>206</v>
      </c>
      <c r="J5" s="297" t="s">
        <v>462</v>
      </c>
      <c r="K5" s="39" t="s">
        <v>205</v>
      </c>
      <c r="L5" s="37" t="s">
        <v>3</v>
      </c>
      <c r="M5" s="37" t="s">
        <v>207</v>
      </c>
      <c r="N5" s="37" t="s">
        <v>152</v>
      </c>
      <c r="O5" s="37" t="s">
        <v>153</v>
      </c>
      <c r="P5" s="37" t="s">
        <v>154</v>
      </c>
      <c r="Q5" s="37" t="s">
        <v>155</v>
      </c>
      <c r="R5" s="40" t="s">
        <v>156</v>
      </c>
      <c r="S5" s="41" t="s">
        <v>11</v>
      </c>
      <c r="T5" s="42" t="s">
        <v>157</v>
      </c>
    </row>
    <row r="6" spans="1:20" ht="195">
      <c r="A6" s="54">
        <v>2</v>
      </c>
      <c r="B6" s="55" t="s">
        <v>166</v>
      </c>
      <c r="C6" s="56" t="s">
        <v>167</v>
      </c>
      <c r="D6" s="55">
        <v>1032485324</v>
      </c>
      <c r="E6" s="57" t="s">
        <v>168</v>
      </c>
      <c r="F6" s="58" t="s">
        <v>169</v>
      </c>
      <c r="G6" s="230" t="s">
        <v>235</v>
      </c>
      <c r="H6" s="55" t="s">
        <v>170</v>
      </c>
      <c r="I6" s="59">
        <v>20500000</v>
      </c>
      <c r="J6" s="59">
        <f>+I6/10</f>
        <v>2050000</v>
      </c>
      <c r="K6" s="59"/>
      <c r="L6" s="60">
        <v>43871</v>
      </c>
      <c r="M6" s="60"/>
      <c r="N6" s="61"/>
      <c r="O6" s="62"/>
      <c r="P6" s="63"/>
      <c r="Q6" s="64" t="s">
        <v>171</v>
      </c>
      <c r="R6" s="65" t="s">
        <v>164</v>
      </c>
      <c r="S6" s="66" t="s">
        <v>172</v>
      </c>
      <c r="T6" s="67"/>
    </row>
    <row r="7" spans="1:20" ht="195">
      <c r="A7" s="43">
        <v>11</v>
      </c>
      <c r="B7" s="44" t="s">
        <v>173</v>
      </c>
      <c r="C7" s="74" t="s">
        <v>383</v>
      </c>
      <c r="D7" s="219">
        <v>1075671320</v>
      </c>
      <c r="E7" s="74" t="s">
        <v>384</v>
      </c>
      <c r="F7" s="48" t="s">
        <v>385</v>
      </c>
      <c r="G7" s="231" t="s">
        <v>386</v>
      </c>
      <c r="H7" s="221" t="s">
        <v>387</v>
      </c>
      <c r="I7" s="71">
        <v>22400000</v>
      </c>
      <c r="J7" s="71">
        <f>+I7/7</f>
        <v>3200000</v>
      </c>
      <c r="K7" s="71">
        <v>0</v>
      </c>
      <c r="L7" s="70">
        <v>43903</v>
      </c>
      <c r="M7" s="70"/>
      <c r="N7" s="49"/>
      <c r="O7" s="50"/>
      <c r="P7" s="72"/>
      <c r="Q7" s="79" t="s">
        <v>388</v>
      </c>
      <c r="R7" s="51" t="s">
        <v>164</v>
      </c>
      <c r="S7" s="52" t="s">
        <v>165</v>
      </c>
      <c r="T7" s="285" t="s">
        <v>382</v>
      </c>
    </row>
    <row r="8" spans="1:20" ht="288">
      <c r="A8" s="43">
        <v>12</v>
      </c>
      <c r="B8" s="44" t="s">
        <v>173</v>
      </c>
      <c r="C8" s="45" t="s">
        <v>389</v>
      </c>
      <c r="D8" s="44">
        <v>1070594653</v>
      </c>
      <c r="E8" s="45" t="s">
        <v>390</v>
      </c>
      <c r="F8" s="69" t="s">
        <v>391</v>
      </c>
      <c r="G8" s="232" t="s">
        <v>392</v>
      </c>
      <c r="H8" s="222" t="s">
        <v>393</v>
      </c>
      <c r="I8" s="287">
        <v>28000000</v>
      </c>
      <c r="J8" s="80">
        <f>+I8/7</f>
        <v>4000000</v>
      </c>
      <c r="K8" s="80">
        <v>0</v>
      </c>
      <c r="L8" s="70">
        <v>43903</v>
      </c>
      <c r="M8" s="70"/>
      <c r="N8" s="49"/>
      <c r="O8" s="50"/>
      <c r="P8" s="72"/>
      <c r="Q8" s="79" t="s">
        <v>394</v>
      </c>
      <c r="R8" s="51" t="s">
        <v>164</v>
      </c>
      <c r="S8" s="52" t="s">
        <v>395</v>
      </c>
      <c r="T8" s="285" t="s">
        <v>396</v>
      </c>
    </row>
    <row r="9" spans="1:20" ht="195">
      <c r="A9" s="43">
        <v>13</v>
      </c>
      <c r="B9" s="44" t="s">
        <v>173</v>
      </c>
      <c r="C9" s="45" t="s">
        <v>397</v>
      </c>
      <c r="D9" s="44">
        <v>80035300</v>
      </c>
      <c r="E9" s="45" t="s">
        <v>398</v>
      </c>
      <c r="F9" s="69" t="s">
        <v>399</v>
      </c>
      <c r="G9" s="233" t="s">
        <v>400</v>
      </c>
      <c r="H9" s="221" t="s">
        <v>393</v>
      </c>
      <c r="I9" s="71">
        <v>32218270</v>
      </c>
      <c r="J9" s="71">
        <f>+I9/7</f>
        <v>4602610</v>
      </c>
      <c r="K9" s="71">
        <v>0</v>
      </c>
      <c r="L9" s="70">
        <v>43903</v>
      </c>
      <c r="M9" s="70"/>
      <c r="N9" s="49"/>
      <c r="O9" s="50"/>
      <c r="P9" s="72"/>
      <c r="Q9" s="79" t="s">
        <v>401</v>
      </c>
      <c r="R9" s="51" t="s">
        <v>164</v>
      </c>
      <c r="S9" s="52" t="s">
        <v>172</v>
      </c>
      <c r="T9" s="285" t="s">
        <v>382</v>
      </c>
    </row>
    <row r="10" spans="1:20" ht="150">
      <c r="A10" s="43">
        <v>14</v>
      </c>
      <c r="B10" s="44" t="s">
        <v>173</v>
      </c>
      <c r="C10" s="45" t="s">
        <v>402</v>
      </c>
      <c r="D10" s="44">
        <v>79542427</v>
      </c>
      <c r="E10" s="45" t="s">
        <v>403</v>
      </c>
      <c r="F10" s="69" t="s">
        <v>404</v>
      </c>
      <c r="G10" s="229" t="s">
        <v>431</v>
      </c>
      <c r="H10" s="221" t="s">
        <v>405</v>
      </c>
      <c r="I10" s="71">
        <v>35000000</v>
      </c>
      <c r="J10" s="71">
        <f>+I10/5</f>
        <v>7000000</v>
      </c>
      <c r="K10" s="71">
        <v>0</v>
      </c>
      <c r="L10" s="70">
        <v>43906</v>
      </c>
      <c r="M10" s="70"/>
      <c r="N10" s="49"/>
      <c r="O10" s="50"/>
      <c r="P10" s="72"/>
      <c r="Q10" s="79" t="s">
        <v>406</v>
      </c>
      <c r="R10" s="51" t="s">
        <v>164</v>
      </c>
      <c r="S10" s="52" t="s">
        <v>407</v>
      </c>
      <c r="T10" s="285" t="s">
        <v>408</v>
      </c>
    </row>
    <row r="11" spans="1:20" ht="240.75">
      <c r="A11" s="43">
        <v>15</v>
      </c>
      <c r="B11" s="44" t="s">
        <v>173</v>
      </c>
      <c r="C11" s="45" t="s">
        <v>409</v>
      </c>
      <c r="D11" s="44">
        <v>1076623597</v>
      </c>
      <c r="E11" s="45" t="s">
        <v>410</v>
      </c>
      <c r="F11" s="69" t="s">
        <v>411</v>
      </c>
      <c r="G11" s="234" t="s">
        <v>412</v>
      </c>
      <c r="H11" s="222" t="s">
        <v>393</v>
      </c>
      <c r="I11" s="71">
        <v>24500000</v>
      </c>
      <c r="J11" s="71">
        <f>+I11/7</f>
        <v>3500000</v>
      </c>
      <c r="K11" s="71">
        <v>0</v>
      </c>
      <c r="L11" s="70">
        <v>43907</v>
      </c>
      <c r="M11" s="70"/>
      <c r="N11" s="49"/>
      <c r="O11" s="50"/>
      <c r="P11" s="72"/>
      <c r="Q11" s="79" t="s">
        <v>413</v>
      </c>
      <c r="R11" s="51" t="s">
        <v>164</v>
      </c>
      <c r="S11" s="52" t="s">
        <v>414</v>
      </c>
      <c r="T11" s="285" t="s">
        <v>415</v>
      </c>
    </row>
    <row r="12" spans="1:20" s="248" customFormat="1" ht="105" customHeight="1">
      <c r="A12" s="46">
        <v>16</v>
      </c>
      <c r="B12" s="236" t="s">
        <v>173</v>
      </c>
      <c r="C12" s="288" t="s">
        <v>421</v>
      </c>
      <c r="D12" s="237">
        <v>35537744</v>
      </c>
      <c r="E12" s="238" t="s">
        <v>436</v>
      </c>
      <c r="F12" s="239" t="s">
        <v>437</v>
      </c>
      <c r="G12" s="235" t="s">
        <v>423</v>
      </c>
      <c r="H12" s="235" t="s">
        <v>393</v>
      </c>
      <c r="I12" s="240">
        <v>21004400</v>
      </c>
      <c r="J12" s="71">
        <f>+I12/7</f>
        <v>3000628.5714285714</v>
      </c>
      <c r="K12" s="242">
        <v>0</v>
      </c>
      <c r="L12" s="243">
        <v>43918</v>
      </c>
      <c r="M12" s="243"/>
      <c r="N12" s="244"/>
      <c r="O12" s="245"/>
      <c r="P12" s="245"/>
      <c r="Q12" s="246" t="s">
        <v>438</v>
      </c>
      <c r="R12" s="247" t="s">
        <v>164</v>
      </c>
      <c r="S12" s="235" t="s">
        <v>172</v>
      </c>
      <c r="T12" s="279" t="s">
        <v>439</v>
      </c>
    </row>
    <row r="13" spans="1:20" s="255" customFormat="1" ht="132" customHeight="1">
      <c r="A13" s="249">
        <v>17</v>
      </c>
      <c r="B13" s="44" t="s">
        <v>173</v>
      </c>
      <c r="C13" s="45" t="s">
        <v>440</v>
      </c>
      <c r="D13" s="250">
        <v>51633604</v>
      </c>
      <c r="E13" s="251" t="s">
        <v>441</v>
      </c>
      <c r="F13" s="252" t="s">
        <v>442</v>
      </c>
      <c r="G13" s="253" t="s">
        <v>424</v>
      </c>
      <c r="H13" s="223" t="s">
        <v>434</v>
      </c>
      <c r="I13" s="71">
        <v>2000000</v>
      </c>
      <c r="J13" s="262">
        <f>+I13</f>
        <v>2000000</v>
      </c>
      <c r="K13" s="71">
        <v>0</v>
      </c>
      <c r="L13" s="254">
        <v>43918</v>
      </c>
      <c r="Q13" s="256" t="s">
        <v>443</v>
      </c>
      <c r="R13" s="257" t="s">
        <v>164</v>
      </c>
      <c r="S13" s="257" t="s">
        <v>444</v>
      </c>
      <c r="T13" s="280" t="s">
        <v>461</v>
      </c>
    </row>
    <row r="14" spans="1:20" s="258" customFormat="1" ht="249.75" customHeight="1">
      <c r="A14" s="278">
        <v>18</v>
      </c>
      <c r="B14" s="259" t="s">
        <v>173</v>
      </c>
      <c r="C14" s="289" t="s">
        <v>416</v>
      </c>
      <c r="D14" s="258">
        <v>900096259</v>
      </c>
      <c r="E14" s="258" t="s">
        <v>446</v>
      </c>
      <c r="F14" s="260" t="s">
        <v>447</v>
      </c>
      <c r="G14" s="261" t="s">
        <v>425</v>
      </c>
      <c r="H14" s="261" t="s">
        <v>435</v>
      </c>
      <c r="I14" s="262">
        <v>42000000</v>
      </c>
      <c r="J14" s="262">
        <f>+I14/9</f>
        <v>4666666.666666667</v>
      </c>
      <c r="K14" s="262">
        <v>0</v>
      </c>
      <c r="L14" s="254">
        <v>43918</v>
      </c>
      <c r="Q14" s="294" t="s">
        <v>448</v>
      </c>
      <c r="R14" s="258" t="s">
        <v>164</v>
      </c>
      <c r="S14" s="258" t="s">
        <v>460</v>
      </c>
      <c r="T14" s="281" t="s">
        <v>461</v>
      </c>
    </row>
    <row r="15" spans="1:20" s="264" customFormat="1" ht="249.75" customHeight="1">
      <c r="A15" s="77">
        <v>19</v>
      </c>
      <c r="B15" s="236" t="s">
        <v>173</v>
      </c>
      <c r="C15" s="288" t="s">
        <v>420</v>
      </c>
      <c r="D15" s="264">
        <v>1069899853</v>
      </c>
      <c r="E15" s="238" t="s">
        <v>449</v>
      </c>
      <c r="F15" s="239" t="s">
        <v>450</v>
      </c>
      <c r="G15" s="235" t="s">
        <v>429</v>
      </c>
      <c r="H15" s="235" t="s">
        <v>393</v>
      </c>
      <c r="I15" s="240">
        <v>24500000</v>
      </c>
      <c r="J15" s="240">
        <f>+I15/7</f>
        <v>3500000</v>
      </c>
      <c r="K15" s="240">
        <v>0</v>
      </c>
      <c r="L15" s="254">
        <v>43918</v>
      </c>
      <c r="Q15" s="239" t="s">
        <v>451</v>
      </c>
      <c r="R15" s="264" t="s">
        <v>164</v>
      </c>
      <c r="S15" s="263" t="s">
        <v>452</v>
      </c>
      <c r="T15" s="282" t="s">
        <v>461</v>
      </c>
    </row>
    <row r="16" spans="1:20" s="267" customFormat="1" ht="117" customHeight="1">
      <c r="A16" s="265">
        <v>20</v>
      </c>
      <c r="B16" s="266" t="s">
        <v>173</v>
      </c>
      <c r="C16" s="290" t="s">
        <v>418</v>
      </c>
      <c r="D16" s="267">
        <v>1072193992</v>
      </c>
      <c r="E16" s="268" t="s">
        <v>453</v>
      </c>
      <c r="F16" s="269" t="s">
        <v>454</v>
      </c>
      <c r="G16" s="270" t="s">
        <v>427</v>
      </c>
      <c r="H16" s="271" t="s">
        <v>393</v>
      </c>
      <c r="I16" s="286">
        <v>24500000</v>
      </c>
      <c r="J16" s="272">
        <f>+I16/7</f>
        <v>3500000</v>
      </c>
      <c r="K16" s="273">
        <v>0</v>
      </c>
      <c r="L16" s="274">
        <v>43921</v>
      </c>
      <c r="Q16" s="293" t="s">
        <v>455</v>
      </c>
      <c r="R16" s="267" t="s">
        <v>164</v>
      </c>
      <c r="S16" s="270" t="s">
        <v>444</v>
      </c>
      <c r="T16" s="283" t="s">
        <v>456</v>
      </c>
    </row>
    <row r="17" spans="1:20" s="275" customFormat="1" ht="123.75" customHeight="1">
      <c r="A17" s="43">
        <v>21</v>
      </c>
      <c r="B17" s="44" t="s">
        <v>173</v>
      </c>
      <c r="C17" s="45" t="s">
        <v>419</v>
      </c>
      <c r="D17" s="275">
        <v>35416022</v>
      </c>
      <c r="E17" s="276" t="s">
        <v>457</v>
      </c>
      <c r="F17" s="48" t="s">
        <v>458</v>
      </c>
      <c r="G17" s="253" t="s">
        <v>428</v>
      </c>
      <c r="H17" s="75" t="s">
        <v>393</v>
      </c>
      <c r="I17" s="71">
        <v>28636300</v>
      </c>
      <c r="J17" s="71">
        <f>+I17/7</f>
        <v>4090900</v>
      </c>
      <c r="K17" s="240">
        <v>0</v>
      </c>
      <c r="L17" s="254">
        <v>43921</v>
      </c>
      <c r="Q17" s="252" t="s">
        <v>459</v>
      </c>
      <c r="R17" s="277" t="s">
        <v>164</v>
      </c>
      <c r="S17" s="257" t="s">
        <v>444</v>
      </c>
      <c r="T17" s="284" t="s">
        <v>445</v>
      </c>
    </row>
    <row r="18" spans="1:12" ht="90" customHeight="1">
      <c r="A18" s="43">
        <v>22</v>
      </c>
      <c r="B18" s="44" t="s">
        <v>173</v>
      </c>
      <c r="C18" s="35" t="s">
        <v>417</v>
      </c>
      <c r="D18" s="225"/>
      <c r="E18" s="225"/>
      <c r="F18" s="225"/>
      <c r="G18" s="227" t="s">
        <v>426</v>
      </c>
      <c r="H18" s="222" t="s">
        <v>393</v>
      </c>
      <c r="I18" s="71">
        <v>24255000</v>
      </c>
      <c r="J18" s="71">
        <f>+I18/7</f>
        <v>3465000</v>
      </c>
      <c r="L18" s="311">
        <v>43928</v>
      </c>
    </row>
    <row r="19" spans="1:10" ht="126.75" customHeight="1" hidden="1">
      <c r="A19" s="224">
        <v>23</v>
      </c>
      <c r="B19" s="44" t="s">
        <v>173</v>
      </c>
      <c r="C19" s="291" t="s">
        <v>422</v>
      </c>
      <c r="D19" s="225"/>
      <c r="E19" s="225"/>
      <c r="F19" s="225"/>
      <c r="G19" s="227" t="s">
        <v>430</v>
      </c>
      <c r="H19" s="222" t="s">
        <v>433</v>
      </c>
      <c r="I19" s="71">
        <v>20000000</v>
      </c>
      <c r="J19" s="220" t="s">
        <v>432</v>
      </c>
    </row>
    <row r="20" spans="1:10" ht="15" hidden="1">
      <c r="A20" s="43">
        <v>25</v>
      </c>
      <c r="C20" s="292"/>
      <c r="I20" s="71"/>
      <c r="J20" s="295">
        <f>SUM(J6:J19)</f>
        <v>48575805.23809524</v>
      </c>
    </row>
    <row r="21" spans="1:9" ht="15" hidden="1">
      <c r="A21" s="224">
        <v>26</v>
      </c>
      <c r="I21" s="71"/>
    </row>
    <row r="22" ht="15" hidden="1"/>
    <row r="23" ht="15" hidden="1"/>
    <row r="24" ht="15" hidden="1"/>
    <row r="25" ht="15" hidden="1"/>
    <row r="26" ht="15" hidden="1"/>
    <row r="27" ht="15" hidden="1"/>
    <row r="28" ht="15" hidden="1"/>
    <row r="29" ht="15" hidden="1"/>
  </sheetData>
  <sheetProtection/>
  <mergeCells count="4">
    <mergeCell ref="A2:C4"/>
    <mergeCell ref="D2:P2"/>
    <mergeCell ref="D3:P3"/>
    <mergeCell ref="D4:P4"/>
  </mergeCells>
  <hyperlinks>
    <hyperlink ref="F6" r:id="rId1" display="dominiclealm@gmail.com"/>
    <hyperlink ref="Q6" r:id="rId2" display="https://www.secop.gov.co/CO1ContractsManagement/Tendering/ProcurementContractEdit/View?docUniqueIdentifier=CO1.PCCNTR.1361636&amp;prevCtxUrl=https%3a%2f%2fwww.secop.gov.co%2fCO1ContractsManagement%2fTendering%2fProcurementContractManagement%2fIndex&amp;prevCtxLbl=Contratos+"/>
    <hyperlink ref="F7" r:id="rId3" display="julianaborbon9310@hotmail.com"/>
    <hyperlink ref="Q7" r:id="rId4" display="https://www.secop.gov.co/CO1ContractsManagement/Tendering/ProcurementContractEdit/View?docUniqueIdentifier=CO1.PCCNTR.1445868&amp;prevCtxUrl=https%3a%2f%2fwww.secop.gov.co%3a443%2fCO1ContractsManagement%2fTendering%2fProcurementContractManagement%2fIndex&amp;prevCtxLbl=Contratos+"/>
    <hyperlink ref="F8" r:id="rId5" display="tulioalejandroserrano@gmail.com"/>
    <hyperlink ref="Q8" r:id="rId6" display="https://www.secop.gov.co/CO1ContractsManagement/Tendering/ProcurementContractEdit/View?docUniqueIdentifier=CO1.PCCNTR.1446000&amp;prevCtxUrl=https%3a%2f%2fwww.secop.gov.co%3a443%2fCO1ContractsManagement%2fTendering%2fProcurementContractManagement%2fIndex&amp;prevCtxLbl=Contratos+"/>
    <hyperlink ref="F9" r:id="rId7" display="ejulianmontano@hotmail.com"/>
    <hyperlink ref="Q9" r:id="rId8" display="https://www.secop.gov.co/CO1ContractsManagement/Tendering/ProcurementContractEdit/View?docUniqueIdentifier=CO1.PCCNTR.1445884&amp;prevCtxUrl=https%3a%2f%2fwww.secop.gov.co%3a443%2fCO1ContractsManagement%2fTendering%2fProcurementContractManagement%2fIndex&amp;prevCtxLbl=Contratos+"/>
    <hyperlink ref="Q10" r:id="rId9" display="https://www.secop.gov.co/CO1ContractsManagement/Tendering/ProcurementContractEdit/View?docUniqueIdentifier=CO1.PCCNTR.1449593&amp;awardUniqueIdentifier=&amp;buyerDossierUniqueIdentifier=CO1.BDOS.1166070&amp;id=516317"/>
    <hyperlink ref="F11" r:id="rId10" display="felipebeltranjuridico@gmail.com"/>
    <hyperlink ref="Q11" r:id="rId11" display="https://www.secop.gov.co/CO1ContractsManagement/Tendering/ProcurementContractEdit/View?docUniqueIdentifier=CO1.PCCNTR.1452051&amp;awardUniqueIdentifier=&amp;buyerDossierUniqueIdentifier=CO1.BDOS.1167596&amp;id=517224"/>
    <hyperlink ref="Q15" r:id="rId12" display="https://www.secop.gov.co/CO1BusinessLine/Tendering/BuyerWorkArea/Index?DocUniqueIdentifier=CO1.BDOS.1183114"/>
    <hyperlink ref="Q12" r:id="rId13" display="https://www.secop.gov.co/CO1ContractsManagement/Tendering/ProcurementContractEdit/View?docUniqueIdentifier=CO1.PCCNTR.1471266&amp;prevCtxUrl=https%3a%2f%2fwww.secop.gov.co%3a443%2fCO1ContractsManagement%2fTendering%2fProcurementContractManagement%2fIndex&amp;prevCtxLbl=Contratos+"/>
    <hyperlink ref="Q13" r:id="rId14" display="https://www.secop.gov.co/CO1BusinessLine/Tendering/BuyerWorkArea/Index?DocUniqueIdentifier=CO1.BDOS.1183002"/>
    <hyperlink ref="F13" r:id="rId15" display="fulvia_ameliac@yahoo.es"/>
    <hyperlink ref="F12" r:id="rId16" display="clausstriana@yahoo.es"/>
    <hyperlink ref="F14" r:id="rId17" display="pedro.miranda@siiweb.net"/>
    <hyperlink ref="Q14" r:id="rId18" display="https://www.secop.gov.co/CO1ContractsManagement/Tendering/ProcurementContractEdit/View?docUniqueIdentifier=CO1.PCCNTR.1473630&amp;awardUniqueIdentifier=&amp;buyerDossierUniqueIdentifier=CO1.BDOS.1183012&amp;id=524595"/>
    <hyperlink ref="F15" r:id="rId19" display="astridgarzon.ng@gmail.com"/>
    <hyperlink ref="Q16" r:id="rId20" display="https://www.secop.gov.co/CO1BusinessLine/Tendering/BuyerWorkArea/Index?DocUniqueIdentifier=CO1.BDOS.1186820"/>
    <hyperlink ref="F16" r:id="rId21" display="lizethcastellanos08@gmail.com"/>
    <hyperlink ref="Q17" r:id="rId22" display="https://www.secop.gov.co/CO1BusinessLine/Tendering/BuyerWorkArea/Index?DocUniqueIdentifier=CO1.BDOS.1186825"/>
    <hyperlink ref="F17" r:id="rId23" display="edilmapenagos@hotmail.com"/>
  </hyperlinks>
  <printOptions/>
  <pageMargins left="0.7" right="0.7" top="0.75" bottom="0.75" header="0.3" footer="0.3"/>
  <pageSetup orientation="portrait" paperSize="9"/>
  <drawing r:id="rId24"/>
</worksheet>
</file>

<file path=xl/worksheets/sheet3.xml><?xml version="1.0" encoding="utf-8"?>
<worksheet xmlns="http://schemas.openxmlformats.org/spreadsheetml/2006/main" xmlns:r="http://schemas.openxmlformats.org/officeDocument/2006/relationships">
  <dimension ref="A1:AF163"/>
  <sheetViews>
    <sheetView zoomScalePageLayoutView="0" workbookViewId="0" topLeftCell="G1">
      <pane ySplit="1" topLeftCell="A66" activePane="bottomLeft" state="frozen"/>
      <selection pane="topLeft" activeCell="G1" sqref="G1"/>
      <selection pane="bottomLeft" activeCell="W71" sqref="W71"/>
    </sheetView>
  </sheetViews>
  <sheetFormatPr defaultColWidth="11.421875" defaultRowHeight="15"/>
  <cols>
    <col min="1" max="2" width="11.421875" style="1" customWidth="1"/>
    <col min="3" max="3" width="7.7109375" style="1" customWidth="1"/>
    <col min="4" max="4" width="18.00390625" style="1" customWidth="1"/>
    <col min="5" max="5" width="12.00390625" style="1" bestFit="1" customWidth="1"/>
    <col min="6" max="6" width="58.00390625" style="1" customWidth="1"/>
    <col min="7" max="7" width="11.421875" style="1" customWidth="1"/>
    <col min="8" max="8" width="15.57421875" style="1" bestFit="1" customWidth="1"/>
    <col min="9" max="9" width="16.28125" style="1" customWidth="1"/>
    <col min="10" max="11" width="12.00390625" style="1" bestFit="1" customWidth="1"/>
    <col min="12" max="12" width="22.8515625" style="1" customWidth="1"/>
    <col min="13" max="13" width="11.421875" style="1" customWidth="1"/>
    <col min="14" max="14" width="15.8515625" style="1" customWidth="1"/>
    <col min="15" max="15" width="22.57421875" style="1" customWidth="1"/>
    <col min="16" max="16" width="22.57421875" style="165" customWidth="1"/>
    <col min="17" max="18" width="11.421875" style="1" customWidth="1"/>
    <col min="19" max="19" width="12.00390625" style="1" bestFit="1" customWidth="1"/>
    <col min="20" max="20" width="11.421875" style="1" customWidth="1"/>
    <col min="21" max="21" width="12.00390625" style="1" bestFit="1" customWidth="1"/>
    <col min="22" max="23" width="11.421875" style="1" customWidth="1"/>
    <col min="24" max="24" width="43.00390625" style="1" customWidth="1"/>
    <col min="25" max="25" width="12.7109375" style="1" customWidth="1"/>
    <col min="26" max="16384" width="11.421875" style="1" customWidth="1"/>
  </cols>
  <sheetData>
    <row r="1" spans="2:16" s="3" customFormat="1" ht="57.75" customHeight="1">
      <c r="B1" s="6"/>
      <c r="C1" s="6"/>
      <c r="D1" s="528" t="s">
        <v>23</v>
      </c>
      <c r="E1" s="529"/>
      <c r="F1" s="530"/>
      <c r="G1" s="530"/>
      <c r="H1" s="530"/>
      <c r="I1" s="530"/>
      <c r="J1" s="7"/>
      <c r="K1" s="7"/>
      <c r="P1" s="165"/>
    </row>
    <row r="2" spans="1:25" s="3" customFormat="1" ht="57.75" customHeight="1">
      <c r="A2" s="8" t="s">
        <v>5</v>
      </c>
      <c r="B2" s="2" t="s">
        <v>6</v>
      </c>
      <c r="C2" s="2" t="s">
        <v>4</v>
      </c>
      <c r="D2" s="2" t="s">
        <v>7</v>
      </c>
      <c r="E2" s="2" t="s">
        <v>8</v>
      </c>
      <c r="F2" s="2" t="s">
        <v>0</v>
      </c>
      <c r="G2" s="2" t="s">
        <v>1</v>
      </c>
      <c r="H2" s="2" t="s">
        <v>2</v>
      </c>
      <c r="I2" s="2" t="s">
        <v>3</v>
      </c>
      <c r="J2" s="2" t="s">
        <v>9</v>
      </c>
      <c r="K2" s="2" t="s">
        <v>10</v>
      </c>
      <c r="L2" s="2" t="s">
        <v>11</v>
      </c>
      <c r="M2" s="4" t="s">
        <v>12</v>
      </c>
      <c r="N2" s="4" t="s">
        <v>13</v>
      </c>
      <c r="O2" s="9" t="s">
        <v>16</v>
      </c>
      <c r="P2" s="166" t="s">
        <v>339</v>
      </c>
      <c r="Q2" s="9" t="s">
        <v>17</v>
      </c>
      <c r="R2" s="5" t="s">
        <v>14</v>
      </c>
      <c r="S2" s="9" t="s">
        <v>18</v>
      </c>
      <c r="T2" s="9" t="s">
        <v>9</v>
      </c>
      <c r="U2" s="9" t="s">
        <v>10</v>
      </c>
      <c r="V2" s="9" t="s">
        <v>19</v>
      </c>
      <c r="W2" s="9" t="s">
        <v>16</v>
      </c>
      <c r="X2" s="9" t="s">
        <v>20</v>
      </c>
      <c r="Y2" s="5" t="s">
        <v>15</v>
      </c>
    </row>
    <row r="3" spans="1:26" ht="72.75" customHeight="1">
      <c r="A3" s="17">
        <v>1</v>
      </c>
      <c r="B3" s="8">
        <v>2</v>
      </c>
      <c r="C3" s="8"/>
      <c r="D3" s="18" t="s">
        <v>103</v>
      </c>
      <c r="E3" s="8">
        <v>8906800971</v>
      </c>
      <c r="F3" s="27" t="s">
        <v>104</v>
      </c>
      <c r="G3" s="8" t="s">
        <v>38</v>
      </c>
      <c r="H3" s="30">
        <v>131670500</v>
      </c>
      <c r="I3" s="19" t="s">
        <v>105</v>
      </c>
      <c r="J3" s="8"/>
      <c r="K3" s="8"/>
      <c r="L3" s="11" t="s">
        <v>331</v>
      </c>
      <c r="M3" s="8" t="s">
        <v>39</v>
      </c>
      <c r="N3" s="8" t="s">
        <v>36</v>
      </c>
      <c r="O3" s="18" t="s">
        <v>627</v>
      </c>
      <c r="P3" s="167" t="s">
        <v>340</v>
      </c>
      <c r="Q3" s="8">
        <v>1</v>
      </c>
      <c r="R3" s="18">
        <v>1</v>
      </c>
      <c r="S3" s="18">
        <v>42134560</v>
      </c>
      <c r="T3" s="18"/>
      <c r="U3" s="18"/>
      <c r="V3" s="18"/>
      <c r="W3" s="18" t="s">
        <v>627</v>
      </c>
      <c r="X3" s="32" t="s">
        <v>106</v>
      </c>
      <c r="Y3" s="171" t="s">
        <v>341</v>
      </c>
      <c r="Z3" s="1">
        <v>17</v>
      </c>
    </row>
    <row r="4" spans="1:26" ht="165">
      <c r="A4" s="10">
        <v>2</v>
      </c>
      <c r="B4" s="11">
        <v>34</v>
      </c>
      <c r="C4" s="11"/>
      <c r="D4" s="12" t="s">
        <v>41</v>
      </c>
      <c r="E4" s="11">
        <v>8000933868</v>
      </c>
      <c r="F4" s="27" t="s">
        <v>82</v>
      </c>
      <c r="G4" s="11" t="s">
        <v>342</v>
      </c>
      <c r="H4" s="29">
        <v>30898659</v>
      </c>
      <c r="I4" s="16" t="s">
        <v>42</v>
      </c>
      <c r="J4" s="11">
        <v>2020000060</v>
      </c>
      <c r="K4" s="11"/>
      <c r="L4" s="11" t="s">
        <v>331</v>
      </c>
      <c r="M4" s="11" t="s">
        <v>21</v>
      </c>
      <c r="N4" s="11" t="s">
        <v>36</v>
      </c>
      <c r="O4" s="12" t="s">
        <v>487</v>
      </c>
      <c r="P4" s="167" t="s">
        <v>340</v>
      </c>
      <c r="Q4" s="12" t="s">
        <v>488</v>
      </c>
      <c r="R4" s="12" t="s">
        <v>489</v>
      </c>
      <c r="S4" s="12">
        <v>10299553</v>
      </c>
      <c r="T4" s="12"/>
      <c r="U4" s="12"/>
      <c r="V4" s="12"/>
      <c r="W4" s="12" t="s">
        <v>487</v>
      </c>
      <c r="X4" s="12" t="s">
        <v>83</v>
      </c>
      <c r="Y4" s="11"/>
      <c r="Z4" s="1">
        <v>11</v>
      </c>
    </row>
    <row r="5" spans="1:26" ht="165">
      <c r="A5" s="17">
        <v>49</v>
      </c>
      <c r="B5" s="11">
        <v>113</v>
      </c>
      <c r="C5" s="11"/>
      <c r="D5" s="12" t="s">
        <v>41</v>
      </c>
      <c r="E5" s="11">
        <v>8000933868</v>
      </c>
      <c r="F5" s="27" t="s">
        <v>82</v>
      </c>
      <c r="G5" s="11" t="s">
        <v>342</v>
      </c>
      <c r="H5" s="29">
        <v>46816150</v>
      </c>
      <c r="I5" s="16" t="s">
        <v>534</v>
      </c>
      <c r="J5" s="11">
        <v>20200000199</v>
      </c>
      <c r="K5" s="11"/>
      <c r="L5" s="11" t="s">
        <v>331</v>
      </c>
      <c r="M5" s="11" t="s">
        <v>21</v>
      </c>
      <c r="N5" s="11"/>
      <c r="O5" s="12" t="s">
        <v>535</v>
      </c>
      <c r="P5" s="167" t="s">
        <v>340</v>
      </c>
      <c r="Q5" s="12"/>
      <c r="R5" s="12"/>
      <c r="S5" s="12"/>
      <c r="T5" s="12"/>
      <c r="U5" s="12"/>
      <c r="V5" s="12"/>
      <c r="W5" s="12"/>
      <c r="X5" s="12" t="s">
        <v>83</v>
      </c>
      <c r="Y5" s="320"/>
      <c r="Z5" s="1">
        <v>9</v>
      </c>
    </row>
    <row r="6" spans="1:26" ht="60" customHeight="1">
      <c r="A6" s="17">
        <v>37</v>
      </c>
      <c r="B6" s="11">
        <v>1</v>
      </c>
      <c r="C6" s="11"/>
      <c r="D6" s="12" t="s">
        <v>477</v>
      </c>
      <c r="E6" s="8">
        <v>8999997085</v>
      </c>
      <c r="F6" s="13" t="s">
        <v>478</v>
      </c>
      <c r="G6" s="11" t="s">
        <v>38</v>
      </c>
      <c r="H6" s="29">
        <v>32771305</v>
      </c>
      <c r="I6" s="14" t="s">
        <v>479</v>
      </c>
      <c r="J6" s="11"/>
      <c r="K6" s="11"/>
      <c r="L6" s="11" t="s">
        <v>474</v>
      </c>
      <c r="M6" s="11" t="s">
        <v>39</v>
      </c>
      <c r="N6" s="11"/>
      <c r="O6" s="12" t="s">
        <v>486</v>
      </c>
      <c r="P6" s="167" t="s">
        <v>340</v>
      </c>
      <c r="Q6" s="12"/>
      <c r="R6" s="12"/>
      <c r="S6" s="12"/>
      <c r="T6" s="12"/>
      <c r="U6" s="12"/>
      <c r="V6" s="12"/>
      <c r="W6" s="12"/>
      <c r="X6" s="12" t="s">
        <v>481</v>
      </c>
      <c r="Y6" s="11"/>
      <c r="Z6" s="1">
        <v>7</v>
      </c>
    </row>
    <row r="7" spans="1:26" ht="57">
      <c r="A7" s="10">
        <v>3</v>
      </c>
      <c r="B7" s="11">
        <v>73</v>
      </c>
      <c r="C7" s="11"/>
      <c r="D7" s="12" t="s">
        <v>332</v>
      </c>
      <c r="E7" s="11">
        <v>8000810919</v>
      </c>
      <c r="F7" s="27" t="s">
        <v>333</v>
      </c>
      <c r="G7" s="11" t="s">
        <v>334</v>
      </c>
      <c r="H7" s="29">
        <v>11235876</v>
      </c>
      <c r="I7" s="11" t="s">
        <v>138</v>
      </c>
      <c r="J7" s="11">
        <v>2020000037</v>
      </c>
      <c r="K7" s="11"/>
      <c r="L7" s="11"/>
      <c r="M7" s="11" t="s">
        <v>21</v>
      </c>
      <c r="N7" s="11" t="s">
        <v>36</v>
      </c>
      <c r="O7" s="12" t="s">
        <v>32</v>
      </c>
      <c r="P7" s="167" t="s">
        <v>340</v>
      </c>
      <c r="Q7" s="11"/>
      <c r="R7" s="12"/>
      <c r="S7" s="12"/>
      <c r="T7" s="12"/>
      <c r="U7" s="12"/>
      <c r="V7" s="12"/>
      <c r="W7" s="12"/>
      <c r="X7" s="20" t="s">
        <v>335</v>
      </c>
      <c r="Y7" s="11"/>
      <c r="Z7" s="1">
        <v>3</v>
      </c>
    </row>
    <row r="8" spans="1:25" ht="159" customHeight="1">
      <c r="A8" s="10">
        <v>57</v>
      </c>
      <c r="B8" s="11">
        <v>2</v>
      </c>
      <c r="C8" s="11"/>
      <c r="D8" s="12" t="s">
        <v>583</v>
      </c>
      <c r="E8" s="11"/>
      <c r="F8" s="27" t="s">
        <v>584</v>
      </c>
      <c r="G8" s="11" t="s">
        <v>585</v>
      </c>
      <c r="H8" s="29">
        <v>16093060</v>
      </c>
      <c r="I8" s="14" t="s">
        <v>586</v>
      </c>
      <c r="J8" s="11"/>
      <c r="K8" s="11"/>
      <c r="L8" s="11" t="s">
        <v>331</v>
      </c>
      <c r="M8" s="11"/>
      <c r="N8" s="11"/>
      <c r="O8" s="12"/>
      <c r="P8" s="167" t="s">
        <v>340</v>
      </c>
      <c r="Q8" s="11"/>
      <c r="R8" s="11"/>
      <c r="S8" s="11"/>
      <c r="T8" s="11"/>
      <c r="U8" s="11"/>
      <c r="V8" s="11"/>
      <c r="W8" s="11"/>
      <c r="X8" s="12"/>
      <c r="Y8" s="11"/>
    </row>
    <row r="9" spans="1:26" ht="120">
      <c r="A9" s="17">
        <v>4</v>
      </c>
      <c r="B9" s="8">
        <v>1</v>
      </c>
      <c r="C9" s="8"/>
      <c r="D9" s="18" t="s">
        <v>112</v>
      </c>
      <c r="E9" s="8">
        <v>8999994002</v>
      </c>
      <c r="F9" s="27" t="s">
        <v>113</v>
      </c>
      <c r="G9" s="8" t="s">
        <v>38</v>
      </c>
      <c r="H9" s="30">
        <v>37452920</v>
      </c>
      <c r="I9" s="19" t="s">
        <v>114</v>
      </c>
      <c r="J9" s="8">
        <v>202000020</v>
      </c>
      <c r="K9" s="8"/>
      <c r="L9" s="11" t="s">
        <v>331</v>
      </c>
      <c r="M9" s="8" t="s">
        <v>21</v>
      </c>
      <c r="N9" s="8" t="s">
        <v>36</v>
      </c>
      <c r="O9" s="18" t="s">
        <v>32</v>
      </c>
      <c r="P9" s="167" t="s">
        <v>340</v>
      </c>
      <c r="Q9" s="8"/>
      <c r="R9" s="8"/>
      <c r="S9" s="8"/>
      <c r="T9" s="8"/>
      <c r="U9" s="8"/>
      <c r="V9" s="8"/>
      <c r="W9" s="8"/>
      <c r="X9" s="32" t="s">
        <v>115</v>
      </c>
      <c r="Y9" s="171" t="s">
        <v>343</v>
      </c>
      <c r="Z9" s="1">
        <v>8</v>
      </c>
    </row>
    <row r="10" spans="1:26" ht="93" customHeight="1">
      <c r="A10" s="10">
        <v>5</v>
      </c>
      <c r="B10" s="8">
        <v>2</v>
      </c>
      <c r="C10" s="8"/>
      <c r="D10" s="18" t="s">
        <v>135</v>
      </c>
      <c r="E10" s="8">
        <v>8999991728</v>
      </c>
      <c r="F10" s="27" t="s">
        <v>136</v>
      </c>
      <c r="G10" s="8" t="s">
        <v>137</v>
      </c>
      <c r="H10" s="30">
        <v>105306882</v>
      </c>
      <c r="I10" s="19" t="s">
        <v>138</v>
      </c>
      <c r="J10" s="8">
        <v>2020000247</v>
      </c>
      <c r="K10" s="8">
        <v>2020000251</v>
      </c>
      <c r="L10" s="11" t="s">
        <v>331</v>
      </c>
      <c r="M10" s="8" t="s">
        <v>36</v>
      </c>
      <c r="N10" s="8" t="s">
        <v>36</v>
      </c>
      <c r="O10" s="18" t="s">
        <v>32</v>
      </c>
      <c r="P10" s="167" t="s">
        <v>340</v>
      </c>
      <c r="Q10" s="8"/>
      <c r="R10" s="8"/>
      <c r="S10" s="8"/>
      <c r="T10" s="8"/>
      <c r="U10" s="8"/>
      <c r="V10" s="8"/>
      <c r="W10" s="8"/>
      <c r="X10" s="32" t="s">
        <v>344</v>
      </c>
      <c r="Y10" s="8"/>
      <c r="Z10" s="1">
        <v>12</v>
      </c>
    </row>
    <row r="11" spans="1:25" ht="75">
      <c r="A11" s="10">
        <v>50</v>
      </c>
      <c r="B11" s="11">
        <v>3</v>
      </c>
      <c r="C11" s="11"/>
      <c r="D11" s="12" t="s">
        <v>538</v>
      </c>
      <c r="E11" s="11">
        <v>8999994145</v>
      </c>
      <c r="F11" s="27" t="s">
        <v>539</v>
      </c>
      <c r="G11" s="11" t="s">
        <v>68</v>
      </c>
      <c r="H11" s="29">
        <v>34050946</v>
      </c>
      <c r="I11" s="16" t="s">
        <v>543</v>
      </c>
      <c r="J11" s="11"/>
      <c r="K11" s="11"/>
      <c r="L11" s="11" t="s">
        <v>331</v>
      </c>
      <c r="M11" s="11"/>
      <c r="N11" s="11"/>
      <c r="O11" s="12" t="s">
        <v>535</v>
      </c>
      <c r="P11" s="167" t="s">
        <v>340</v>
      </c>
      <c r="Q11" s="11"/>
      <c r="R11" s="11"/>
      <c r="S11" s="11"/>
      <c r="T11" s="11"/>
      <c r="U11" s="11"/>
      <c r="V11" s="11"/>
      <c r="W11" s="11"/>
      <c r="X11" s="12" t="s">
        <v>540</v>
      </c>
      <c r="Y11" s="11"/>
    </row>
    <row r="12" spans="1:26" ht="270">
      <c r="A12" s="10">
        <v>6</v>
      </c>
      <c r="B12" s="8">
        <v>109</v>
      </c>
      <c r="C12" s="8"/>
      <c r="D12" s="18" t="s">
        <v>116</v>
      </c>
      <c r="E12" s="8">
        <v>8999993573</v>
      </c>
      <c r="F12" s="27" t="s">
        <v>117</v>
      </c>
      <c r="G12" s="8" t="s">
        <v>118</v>
      </c>
      <c r="H12" s="30">
        <v>15917491</v>
      </c>
      <c r="I12" s="19" t="s">
        <v>119</v>
      </c>
      <c r="J12" s="8">
        <v>2020000179</v>
      </c>
      <c r="K12" s="8">
        <v>2020000191</v>
      </c>
      <c r="L12" s="11" t="s">
        <v>331</v>
      </c>
      <c r="M12" s="8" t="s">
        <v>36</v>
      </c>
      <c r="N12" s="8" t="s">
        <v>36</v>
      </c>
      <c r="O12" s="18" t="s">
        <v>120</v>
      </c>
      <c r="P12" s="167" t="s">
        <v>340</v>
      </c>
      <c r="Q12" s="18"/>
      <c r="R12" s="18"/>
      <c r="S12" s="35"/>
      <c r="T12" s="18"/>
      <c r="U12" s="18"/>
      <c r="V12" s="32"/>
      <c r="W12" s="18"/>
      <c r="X12" s="32" t="s">
        <v>121</v>
      </c>
      <c r="Y12" s="8" t="s">
        <v>345</v>
      </c>
      <c r="Z12" s="1">
        <v>17</v>
      </c>
    </row>
    <row r="13" spans="1:25" ht="270">
      <c r="A13" s="10">
        <v>59</v>
      </c>
      <c r="B13" s="12">
        <v>161</v>
      </c>
      <c r="C13" s="12"/>
      <c r="D13" s="12" t="s">
        <v>116</v>
      </c>
      <c r="E13" s="11">
        <v>89999993573</v>
      </c>
      <c r="F13" s="27" t="s">
        <v>607</v>
      </c>
      <c r="G13" s="11" t="s">
        <v>523</v>
      </c>
      <c r="H13" s="338">
        <v>127339928</v>
      </c>
      <c r="I13" s="14" t="s">
        <v>608</v>
      </c>
      <c r="J13" s="11"/>
      <c r="K13" s="11"/>
      <c r="L13" s="11" t="s">
        <v>604</v>
      </c>
      <c r="M13" s="11"/>
      <c r="N13" s="11"/>
      <c r="O13" s="12" t="s">
        <v>609</v>
      </c>
      <c r="P13" s="167" t="s">
        <v>340</v>
      </c>
      <c r="Q13" s="11"/>
      <c r="R13" s="11"/>
      <c r="S13" s="11"/>
      <c r="T13" s="11"/>
      <c r="U13" s="11"/>
      <c r="V13" s="11"/>
      <c r="W13" s="11"/>
      <c r="X13" s="12" t="s">
        <v>610</v>
      </c>
      <c r="Y13" s="11"/>
    </row>
    <row r="14" spans="1:25" ht="57">
      <c r="A14" s="17">
        <v>7</v>
      </c>
      <c r="B14" s="8">
        <v>27</v>
      </c>
      <c r="C14" s="8"/>
      <c r="D14" s="18" t="s">
        <v>107</v>
      </c>
      <c r="E14" s="8">
        <v>8999994668</v>
      </c>
      <c r="F14" s="27" t="s">
        <v>108</v>
      </c>
      <c r="G14" s="19" t="s">
        <v>109</v>
      </c>
      <c r="H14" s="30">
        <v>8895072</v>
      </c>
      <c r="I14" s="19" t="s">
        <v>110</v>
      </c>
      <c r="J14" s="8">
        <v>2020000030</v>
      </c>
      <c r="K14" s="8">
        <v>2020000109</v>
      </c>
      <c r="L14" s="11" t="s">
        <v>331</v>
      </c>
      <c r="M14" s="8" t="s">
        <v>36</v>
      </c>
      <c r="N14" s="8" t="s">
        <v>36</v>
      </c>
      <c r="O14" s="18" t="s">
        <v>111</v>
      </c>
      <c r="P14" s="167" t="s">
        <v>340</v>
      </c>
      <c r="Q14" s="18">
        <v>1</v>
      </c>
      <c r="R14" s="18" t="s">
        <v>692</v>
      </c>
      <c r="S14" s="18"/>
      <c r="T14" s="18"/>
      <c r="U14" s="18">
        <v>3335652</v>
      </c>
      <c r="V14" s="18"/>
      <c r="W14" s="352">
        <v>44012</v>
      </c>
      <c r="X14" s="18"/>
      <c r="Y14" s="8"/>
    </row>
    <row r="15" spans="1:26" ht="105">
      <c r="A15" s="313">
        <v>40</v>
      </c>
      <c r="B15" s="170">
        <v>1</v>
      </c>
      <c r="C15" s="170"/>
      <c r="D15" s="167" t="s">
        <v>278</v>
      </c>
      <c r="E15" s="170">
        <v>8999997053</v>
      </c>
      <c r="F15" s="314" t="s">
        <v>494</v>
      </c>
      <c r="G15" s="170" t="s">
        <v>38</v>
      </c>
      <c r="H15" s="315">
        <v>45060568</v>
      </c>
      <c r="I15" s="316" t="s">
        <v>495</v>
      </c>
      <c r="J15" s="170"/>
      <c r="K15" s="170"/>
      <c r="L15" s="170" t="s">
        <v>474</v>
      </c>
      <c r="M15" s="170" t="s">
        <v>36</v>
      </c>
      <c r="N15" s="170"/>
      <c r="O15" s="167" t="s">
        <v>496</v>
      </c>
      <c r="P15" s="167" t="s">
        <v>340</v>
      </c>
      <c r="Q15" s="170"/>
      <c r="R15" s="170"/>
      <c r="S15" s="170"/>
      <c r="T15" s="170"/>
      <c r="U15" s="170"/>
      <c r="V15" s="170"/>
      <c r="W15" s="170"/>
      <c r="X15" s="317" t="s">
        <v>497</v>
      </c>
      <c r="Y15" s="318">
        <v>7</v>
      </c>
      <c r="Z15" s="360"/>
    </row>
    <row r="16" spans="1:26" ht="60">
      <c r="A16" s="10">
        <v>47</v>
      </c>
      <c r="B16" s="11">
        <v>1</v>
      </c>
      <c r="C16" s="11"/>
      <c r="D16" s="12" t="s">
        <v>282</v>
      </c>
      <c r="E16" s="11">
        <v>8999994604</v>
      </c>
      <c r="F16" s="27" t="s">
        <v>522</v>
      </c>
      <c r="G16" s="11" t="s">
        <v>523</v>
      </c>
      <c r="H16" s="29">
        <v>46800000</v>
      </c>
      <c r="I16" s="14" t="s">
        <v>524</v>
      </c>
      <c r="J16" s="11"/>
      <c r="K16" s="11"/>
      <c r="L16" s="11" t="s">
        <v>474</v>
      </c>
      <c r="M16" s="11" t="s">
        <v>36</v>
      </c>
      <c r="N16" s="11"/>
      <c r="O16" s="12" t="s">
        <v>525</v>
      </c>
      <c r="P16" s="167" t="s">
        <v>340</v>
      </c>
      <c r="Q16" s="11"/>
      <c r="R16" s="11"/>
      <c r="S16" s="11"/>
      <c r="T16" s="11"/>
      <c r="U16" s="11"/>
      <c r="V16" s="11"/>
      <c r="W16" s="11"/>
      <c r="X16" s="21" t="s">
        <v>526</v>
      </c>
      <c r="Y16" s="319">
        <v>5</v>
      </c>
      <c r="Z16" s="7"/>
    </row>
    <row r="17" spans="1:26" ht="60">
      <c r="A17" s="10">
        <v>8</v>
      </c>
      <c r="B17" s="11">
        <v>44</v>
      </c>
      <c r="C17" s="11"/>
      <c r="D17" s="12" t="s">
        <v>62</v>
      </c>
      <c r="E17" s="11">
        <v>8320023184</v>
      </c>
      <c r="F17" s="27" t="s">
        <v>89</v>
      </c>
      <c r="G17" s="11" t="s">
        <v>38</v>
      </c>
      <c r="H17" s="29">
        <v>18726460</v>
      </c>
      <c r="I17" s="14" t="s">
        <v>63</v>
      </c>
      <c r="J17" s="11">
        <v>2020000042</v>
      </c>
      <c r="K17" s="11"/>
      <c r="L17" s="11" t="s">
        <v>331</v>
      </c>
      <c r="M17" s="11" t="s">
        <v>21</v>
      </c>
      <c r="N17" s="11" t="s">
        <v>36</v>
      </c>
      <c r="O17" s="36" t="s">
        <v>61</v>
      </c>
      <c r="P17" s="168" t="s">
        <v>340</v>
      </c>
      <c r="Q17" s="12"/>
      <c r="R17" s="20"/>
      <c r="S17" s="20"/>
      <c r="T17" s="12"/>
      <c r="U17" s="12"/>
      <c r="V17" s="12"/>
      <c r="W17" s="12"/>
      <c r="X17" s="12" t="s">
        <v>90</v>
      </c>
      <c r="Y17" s="11"/>
      <c r="Z17" s="1">
        <v>3</v>
      </c>
    </row>
    <row r="18" spans="1:26" ht="150">
      <c r="A18" s="10">
        <v>48</v>
      </c>
      <c r="B18" s="24"/>
      <c r="C18" s="11"/>
      <c r="D18" s="12" t="s">
        <v>527</v>
      </c>
      <c r="E18" s="11">
        <v>8999993281</v>
      </c>
      <c r="F18" s="27" t="s">
        <v>528</v>
      </c>
      <c r="G18" s="11" t="s">
        <v>38</v>
      </c>
      <c r="H18" s="29">
        <v>77246688</v>
      </c>
      <c r="I18" s="14"/>
      <c r="J18" s="11"/>
      <c r="K18" s="11"/>
      <c r="L18" s="11" t="s">
        <v>474</v>
      </c>
      <c r="M18" s="11"/>
      <c r="N18" s="11"/>
      <c r="O18" s="179" t="s">
        <v>531</v>
      </c>
      <c r="P18" s="167"/>
      <c r="Q18" s="11"/>
      <c r="R18" s="11"/>
      <c r="S18" s="11"/>
      <c r="T18" s="11"/>
      <c r="U18" s="11"/>
      <c r="V18" s="11"/>
      <c r="W18" s="11"/>
      <c r="X18" s="12" t="s">
        <v>529</v>
      </c>
      <c r="Y18" s="320">
        <v>12</v>
      </c>
      <c r="Z18" s="7"/>
    </row>
    <row r="19" spans="1:26" ht="300">
      <c r="A19" s="10">
        <v>9</v>
      </c>
      <c r="B19" s="11">
        <v>2</v>
      </c>
      <c r="C19" s="11"/>
      <c r="D19" s="12" t="s">
        <v>218</v>
      </c>
      <c r="E19" s="11">
        <v>8999993645</v>
      </c>
      <c r="F19" s="27" t="s">
        <v>219</v>
      </c>
      <c r="G19" s="11" t="s">
        <v>38</v>
      </c>
      <c r="H19" s="29">
        <v>71160548</v>
      </c>
      <c r="I19" s="14" t="s">
        <v>114</v>
      </c>
      <c r="J19" s="11">
        <v>2020000059</v>
      </c>
      <c r="K19" s="11"/>
      <c r="L19" s="11" t="s">
        <v>331</v>
      </c>
      <c r="M19" s="11" t="s">
        <v>21</v>
      </c>
      <c r="N19" s="11" t="s">
        <v>36</v>
      </c>
      <c r="O19" s="12" t="s">
        <v>32</v>
      </c>
      <c r="P19" s="167" t="s">
        <v>340</v>
      </c>
      <c r="Q19" s="11"/>
      <c r="R19" s="12"/>
      <c r="S19" s="12"/>
      <c r="T19" s="12"/>
      <c r="U19" s="12"/>
      <c r="V19" s="12"/>
      <c r="W19" s="12"/>
      <c r="X19" s="15" t="s">
        <v>346</v>
      </c>
      <c r="Y19" s="11"/>
      <c r="Z19" s="1">
        <v>19</v>
      </c>
    </row>
    <row r="20" spans="1:26" ht="144.75" customHeight="1">
      <c r="A20" s="17">
        <v>10</v>
      </c>
      <c r="B20" s="11">
        <v>1</v>
      </c>
      <c r="C20" s="11"/>
      <c r="D20" s="12" t="s">
        <v>49</v>
      </c>
      <c r="E20" s="11">
        <v>8999994201</v>
      </c>
      <c r="F20" s="27" t="s">
        <v>85</v>
      </c>
      <c r="G20" s="11" t="s">
        <v>50</v>
      </c>
      <c r="H20" s="29">
        <v>47346146</v>
      </c>
      <c r="I20" s="14" t="s">
        <v>51</v>
      </c>
      <c r="J20" s="11">
        <v>2020000054</v>
      </c>
      <c r="K20" s="11"/>
      <c r="L20" s="11" t="s">
        <v>331</v>
      </c>
      <c r="M20" s="11" t="s">
        <v>21</v>
      </c>
      <c r="N20" s="11" t="s">
        <v>36</v>
      </c>
      <c r="O20" s="12" t="s">
        <v>32</v>
      </c>
      <c r="P20" s="167"/>
      <c r="Q20" s="11"/>
      <c r="R20" s="12"/>
      <c r="S20" s="12"/>
      <c r="T20" s="12"/>
      <c r="U20" s="12"/>
      <c r="V20" s="12"/>
      <c r="W20" s="12"/>
      <c r="X20" s="12" t="s">
        <v>86</v>
      </c>
      <c r="Y20" s="11"/>
      <c r="Z20" s="1">
        <v>8</v>
      </c>
    </row>
    <row r="21" spans="1:26" ht="57">
      <c r="A21" s="10">
        <v>11</v>
      </c>
      <c r="B21" s="11">
        <v>19</v>
      </c>
      <c r="C21" s="12"/>
      <c r="D21" s="12" t="s">
        <v>37</v>
      </c>
      <c r="E21" s="11">
        <v>8906800084</v>
      </c>
      <c r="F21" s="27" t="s">
        <v>81</v>
      </c>
      <c r="G21" s="11" t="s">
        <v>38</v>
      </c>
      <c r="H21" s="29">
        <v>19311672</v>
      </c>
      <c r="I21" s="14" t="s">
        <v>47</v>
      </c>
      <c r="J21" s="11"/>
      <c r="K21" s="11"/>
      <c r="L21" s="11" t="s">
        <v>331</v>
      </c>
      <c r="M21" s="11" t="s">
        <v>39</v>
      </c>
      <c r="N21" s="11" t="s">
        <v>36</v>
      </c>
      <c r="O21" s="12" t="s">
        <v>48</v>
      </c>
      <c r="P21" s="167" t="s">
        <v>340</v>
      </c>
      <c r="Q21" s="11"/>
      <c r="R21" s="11"/>
      <c r="S21" s="11"/>
      <c r="T21" s="11"/>
      <c r="U21" s="11"/>
      <c r="V21" s="11"/>
      <c r="W21" s="11"/>
      <c r="X21" s="12" t="s">
        <v>40</v>
      </c>
      <c r="Y21" s="11"/>
      <c r="Z21" s="1">
        <v>3</v>
      </c>
    </row>
    <row r="22" spans="1:26" ht="73.5" customHeight="1">
      <c r="A22" s="339">
        <v>62</v>
      </c>
      <c r="B22" s="340">
        <v>325</v>
      </c>
      <c r="C22" s="340"/>
      <c r="D22" s="341" t="s">
        <v>37</v>
      </c>
      <c r="E22" s="340">
        <v>8906800084</v>
      </c>
      <c r="F22" s="342" t="s">
        <v>81</v>
      </c>
      <c r="G22" s="340" t="s">
        <v>622</v>
      </c>
      <c r="H22" s="343">
        <v>76807780</v>
      </c>
      <c r="I22" s="344"/>
      <c r="J22" s="340"/>
      <c r="K22" s="340"/>
      <c r="L22" s="340" t="s">
        <v>623</v>
      </c>
      <c r="M22" s="340"/>
      <c r="N22" s="340"/>
      <c r="O22" s="341"/>
      <c r="P22" s="341"/>
      <c r="Q22" s="340"/>
      <c r="R22" s="340"/>
      <c r="S22" s="340"/>
      <c r="T22" s="340"/>
      <c r="U22" s="340"/>
      <c r="V22" s="340"/>
      <c r="W22" s="340"/>
      <c r="X22" s="341" t="s">
        <v>624</v>
      </c>
      <c r="Y22" s="340"/>
      <c r="Z22" s="345"/>
    </row>
    <row r="23" spans="1:26" ht="120">
      <c r="A23" s="10">
        <v>12</v>
      </c>
      <c r="B23" s="11">
        <v>1</v>
      </c>
      <c r="C23" s="11"/>
      <c r="D23" s="12" t="s">
        <v>67</v>
      </c>
      <c r="E23" s="11">
        <v>8000946717</v>
      </c>
      <c r="F23" s="27" t="s">
        <v>92</v>
      </c>
      <c r="G23" s="11" t="s">
        <v>68</v>
      </c>
      <c r="H23" s="29">
        <v>14044485</v>
      </c>
      <c r="I23" s="14" t="s">
        <v>69</v>
      </c>
      <c r="J23" s="11">
        <v>2020000109</v>
      </c>
      <c r="K23" s="11"/>
      <c r="L23" s="11" t="s">
        <v>331</v>
      </c>
      <c r="M23" s="11" t="s">
        <v>21</v>
      </c>
      <c r="N23" s="11" t="s">
        <v>36</v>
      </c>
      <c r="O23" s="12" t="s">
        <v>70</v>
      </c>
      <c r="P23" s="167" t="s">
        <v>340</v>
      </c>
      <c r="Q23" s="11"/>
      <c r="R23" s="12"/>
      <c r="S23" s="12"/>
      <c r="T23" s="12"/>
      <c r="U23" s="12"/>
      <c r="V23" s="12"/>
      <c r="W23" s="12"/>
      <c r="X23" s="21" t="s">
        <v>93</v>
      </c>
      <c r="Y23" s="11" t="s">
        <v>347</v>
      </c>
      <c r="Z23" s="1">
        <v>3</v>
      </c>
    </row>
    <row r="24" spans="1:25" ht="60">
      <c r="A24" s="10">
        <v>60</v>
      </c>
      <c r="B24" s="11">
        <v>76</v>
      </c>
      <c r="C24" s="11"/>
      <c r="D24" s="12" t="s">
        <v>611</v>
      </c>
      <c r="E24" s="11"/>
      <c r="F24" s="27" t="s">
        <v>612</v>
      </c>
      <c r="G24" s="11" t="s">
        <v>613</v>
      </c>
      <c r="H24" s="338">
        <v>28089690</v>
      </c>
      <c r="I24" s="14" t="s">
        <v>614</v>
      </c>
      <c r="J24" s="11"/>
      <c r="K24" s="11"/>
      <c r="L24" s="11" t="s">
        <v>604</v>
      </c>
      <c r="M24" s="11"/>
      <c r="N24" s="11"/>
      <c r="O24" s="12" t="s">
        <v>615</v>
      </c>
      <c r="P24" s="167" t="s">
        <v>340</v>
      </c>
      <c r="Q24" s="11"/>
      <c r="R24" s="11"/>
      <c r="S24" s="11"/>
      <c r="T24" s="11"/>
      <c r="U24" s="11"/>
      <c r="V24" s="11"/>
      <c r="W24" s="25"/>
      <c r="X24" s="12" t="s">
        <v>616</v>
      </c>
      <c r="Y24" s="11"/>
    </row>
    <row r="25" spans="1:26" ht="121.5" customHeight="1">
      <c r="A25" s="17">
        <v>64</v>
      </c>
      <c r="B25" s="11">
        <v>3</v>
      </c>
      <c r="C25" s="11"/>
      <c r="D25" s="12" t="s">
        <v>667</v>
      </c>
      <c r="E25" s="11">
        <v>8999993953</v>
      </c>
      <c r="F25" s="301" t="s">
        <v>668</v>
      </c>
      <c r="G25" s="11" t="s">
        <v>669</v>
      </c>
      <c r="H25" s="350">
        <v>25280721</v>
      </c>
      <c r="I25" s="14" t="s">
        <v>670</v>
      </c>
      <c r="J25" s="11"/>
      <c r="K25" s="11"/>
      <c r="L25" s="11" t="s">
        <v>604</v>
      </c>
      <c r="M25" s="11"/>
      <c r="N25" s="11"/>
      <c r="O25" s="12" t="s">
        <v>671</v>
      </c>
      <c r="P25" s="167" t="s">
        <v>340</v>
      </c>
      <c r="Q25" s="11"/>
      <c r="R25" s="11"/>
      <c r="S25" s="11"/>
      <c r="T25" s="11"/>
      <c r="U25" s="11"/>
      <c r="V25" s="11"/>
      <c r="W25" s="11"/>
      <c r="X25" s="12" t="s">
        <v>672</v>
      </c>
      <c r="Y25" s="11"/>
      <c r="Z25" s="7">
        <v>3</v>
      </c>
    </row>
    <row r="26" spans="1:26" ht="75">
      <c r="A26" s="17">
        <v>13</v>
      </c>
      <c r="B26" s="11">
        <v>32</v>
      </c>
      <c r="C26" s="11"/>
      <c r="D26" s="12" t="s">
        <v>228</v>
      </c>
      <c r="E26" s="11">
        <v>8000947011</v>
      </c>
      <c r="F26" s="27" t="s">
        <v>229</v>
      </c>
      <c r="G26" s="11" t="s">
        <v>230</v>
      </c>
      <c r="H26" s="29">
        <v>4400679</v>
      </c>
      <c r="I26" s="14" t="s">
        <v>231</v>
      </c>
      <c r="J26" s="11">
        <v>2020000175</v>
      </c>
      <c r="K26" s="11"/>
      <c r="L26" s="11" t="s">
        <v>331</v>
      </c>
      <c r="M26" s="11" t="s">
        <v>21</v>
      </c>
      <c r="N26" s="11" t="s">
        <v>36</v>
      </c>
      <c r="O26" s="12" t="s">
        <v>232</v>
      </c>
      <c r="P26" s="167" t="s">
        <v>340</v>
      </c>
      <c r="Q26" s="11"/>
      <c r="R26" s="12"/>
      <c r="S26" s="12"/>
      <c r="T26" s="12"/>
      <c r="U26" s="12"/>
      <c r="V26" s="12"/>
      <c r="W26" s="12"/>
      <c r="X26" s="20" t="s">
        <v>233</v>
      </c>
      <c r="Y26" s="11" t="s">
        <v>348</v>
      </c>
      <c r="Z26" s="1">
        <v>3</v>
      </c>
    </row>
    <row r="27" spans="1:26" ht="57">
      <c r="A27" s="10">
        <v>42</v>
      </c>
      <c r="B27" s="11">
        <v>54</v>
      </c>
      <c r="C27" s="11"/>
      <c r="D27" s="12" t="s">
        <v>228</v>
      </c>
      <c r="E27" s="11">
        <v>800094701</v>
      </c>
      <c r="F27" s="13" t="s">
        <v>502</v>
      </c>
      <c r="G27" s="11" t="s">
        <v>503</v>
      </c>
      <c r="H27" s="29">
        <v>5617938</v>
      </c>
      <c r="I27" s="14" t="s">
        <v>504</v>
      </c>
      <c r="J27" s="11"/>
      <c r="K27" s="11"/>
      <c r="L27" s="11" t="s">
        <v>474</v>
      </c>
      <c r="M27" s="11" t="s">
        <v>36</v>
      </c>
      <c r="N27" s="11"/>
      <c r="O27" s="12" t="s">
        <v>54</v>
      </c>
      <c r="P27" s="167" t="s">
        <v>340</v>
      </c>
      <c r="Q27" s="11"/>
      <c r="R27" s="11"/>
      <c r="S27" s="11"/>
      <c r="T27" s="11"/>
      <c r="U27" s="11"/>
      <c r="V27" s="11"/>
      <c r="W27" s="11"/>
      <c r="X27" s="21" t="s">
        <v>505</v>
      </c>
      <c r="Y27" s="319">
        <v>3</v>
      </c>
      <c r="Z27" s="7"/>
    </row>
    <row r="28" spans="1:25" ht="60">
      <c r="A28" s="10">
        <v>51</v>
      </c>
      <c r="B28" s="11">
        <v>23</v>
      </c>
      <c r="C28" s="11"/>
      <c r="D28" s="12" t="s">
        <v>541</v>
      </c>
      <c r="E28" s="11">
        <v>8000040182</v>
      </c>
      <c r="F28" s="27" t="s">
        <v>542</v>
      </c>
      <c r="G28" s="11" t="s">
        <v>38</v>
      </c>
      <c r="H28" s="29">
        <v>13576664</v>
      </c>
      <c r="I28" s="16" t="s">
        <v>544</v>
      </c>
      <c r="J28" s="11"/>
      <c r="K28" s="11"/>
      <c r="L28" s="11" t="s">
        <v>331</v>
      </c>
      <c r="M28" s="11"/>
      <c r="N28" s="11"/>
      <c r="O28" s="12" t="s">
        <v>553</v>
      </c>
      <c r="P28" s="167"/>
      <c r="Q28" s="11"/>
      <c r="R28" s="11"/>
      <c r="S28" s="11"/>
      <c r="T28" s="11"/>
      <c r="U28" s="11"/>
      <c r="V28" s="11"/>
      <c r="W28" s="11"/>
      <c r="X28" s="15" t="s">
        <v>545</v>
      </c>
      <c r="Y28" s="11"/>
    </row>
    <row r="29" spans="1:25" ht="75">
      <c r="A29" s="10">
        <v>54</v>
      </c>
      <c r="B29" s="11">
        <v>176</v>
      </c>
      <c r="C29" s="11"/>
      <c r="D29" s="12" t="s">
        <v>566</v>
      </c>
      <c r="E29" s="11"/>
      <c r="F29" s="27" t="s">
        <v>567</v>
      </c>
      <c r="G29" s="11" t="s">
        <v>568</v>
      </c>
      <c r="H29" s="29">
        <v>47401380</v>
      </c>
      <c r="I29" s="16" t="s">
        <v>487</v>
      </c>
      <c r="J29" s="11"/>
      <c r="K29" s="11"/>
      <c r="L29" s="11" t="s">
        <v>331</v>
      </c>
      <c r="M29" s="11"/>
      <c r="N29" s="11"/>
      <c r="O29" s="12" t="s">
        <v>569</v>
      </c>
      <c r="P29" s="167" t="s">
        <v>340</v>
      </c>
      <c r="Q29" s="11"/>
      <c r="R29" s="11"/>
      <c r="S29" s="11"/>
      <c r="T29" s="11"/>
      <c r="U29" s="11"/>
      <c r="V29" s="11"/>
      <c r="W29" s="11"/>
      <c r="X29" s="12" t="s">
        <v>570</v>
      </c>
      <c r="Y29" s="11"/>
    </row>
    <row r="30" spans="1:26" ht="57">
      <c r="A30" s="10">
        <v>14</v>
      </c>
      <c r="B30" s="11">
        <v>1</v>
      </c>
      <c r="C30" s="11"/>
      <c r="D30" s="12" t="s">
        <v>295</v>
      </c>
      <c r="E30" s="11">
        <v>8000734751</v>
      </c>
      <c r="F30" s="27" t="s">
        <v>336</v>
      </c>
      <c r="G30" s="11" t="s">
        <v>99</v>
      </c>
      <c r="H30" s="29">
        <v>3745292</v>
      </c>
      <c r="I30" s="14" t="s">
        <v>337</v>
      </c>
      <c r="J30" s="11">
        <v>2020000217</v>
      </c>
      <c r="K30" s="11"/>
      <c r="L30" s="11"/>
      <c r="M30" s="11" t="s">
        <v>21</v>
      </c>
      <c r="N30" s="11" t="s">
        <v>36</v>
      </c>
      <c r="O30" s="36" t="s">
        <v>32</v>
      </c>
      <c r="P30" s="167" t="s">
        <v>340</v>
      </c>
      <c r="Q30" s="11"/>
      <c r="R30" s="12"/>
      <c r="S30" s="12"/>
      <c r="T30" s="12"/>
      <c r="U30" s="12"/>
      <c r="V30" s="12"/>
      <c r="W30" s="12"/>
      <c r="X30" s="20" t="s">
        <v>338</v>
      </c>
      <c r="Y30" s="11"/>
      <c r="Z30" s="1">
        <v>1</v>
      </c>
    </row>
    <row r="31" spans="1:26" ht="285">
      <c r="A31" s="17">
        <v>43</v>
      </c>
      <c r="B31" s="11">
        <v>177</v>
      </c>
      <c r="C31" s="11"/>
      <c r="D31" s="12" t="s">
        <v>506</v>
      </c>
      <c r="E31" s="11">
        <v>8999993258</v>
      </c>
      <c r="F31" s="13" t="s">
        <v>507</v>
      </c>
      <c r="G31" s="11" t="s">
        <v>99</v>
      </c>
      <c r="H31" s="29">
        <v>157711988</v>
      </c>
      <c r="I31" s="14" t="s">
        <v>508</v>
      </c>
      <c r="J31" s="11"/>
      <c r="K31" s="11"/>
      <c r="L31" s="11" t="s">
        <v>474</v>
      </c>
      <c r="M31" s="11" t="s">
        <v>36</v>
      </c>
      <c r="N31" s="11"/>
      <c r="O31" s="12" t="s">
        <v>509</v>
      </c>
      <c r="P31" s="167" t="s">
        <v>340</v>
      </c>
      <c r="Q31" s="12"/>
      <c r="R31" s="11"/>
      <c r="S31" s="12"/>
      <c r="T31" s="11"/>
      <c r="U31" s="11"/>
      <c r="V31" s="12"/>
      <c r="W31" s="12"/>
      <c r="X31" s="12" t="s">
        <v>510</v>
      </c>
      <c r="Y31" s="320">
        <v>20</v>
      </c>
      <c r="Z31" s="7"/>
    </row>
    <row r="32" spans="1:26" ht="57">
      <c r="A32" s="10">
        <v>41</v>
      </c>
      <c r="B32" s="11">
        <v>82</v>
      </c>
      <c r="C32" s="11"/>
      <c r="D32" s="12" t="s">
        <v>498</v>
      </c>
      <c r="E32" s="11">
        <v>8999997189</v>
      </c>
      <c r="F32" s="310" t="s">
        <v>499</v>
      </c>
      <c r="G32" s="11" t="s">
        <v>38</v>
      </c>
      <c r="H32" s="29">
        <v>7490584</v>
      </c>
      <c r="I32" s="14" t="s">
        <v>500</v>
      </c>
      <c r="J32" s="11"/>
      <c r="K32" s="11"/>
      <c r="L32" s="11" t="s">
        <v>474</v>
      </c>
      <c r="M32" s="11"/>
      <c r="N32" s="11"/>
      <c r="O32" s="12" t="s">
        <v>501</v>
      </c>
      <c r="P32" s="167" t="s">
        <v>340</v>
      </c>
      <c r="Q32" s="11"/>
      <c r="R32" s="11"/>
      <c r="S32" s="11"/>
      <c r="T32" s="11"/>
      <c r="U32" s="11"/>
      <c r="V32" s="11"/>
      <c r="W32" s="11"/>
      <c r="X32" s="21" t="s">
        <v>530</v>
      </c>
      <c r="Y32" s="319"/>
      <c r="Z32" s="7">
        <v>2</v>
      </c>
    </row>
    <row r="33" spans="1:26" ht="105">
      <c r="A33" s="17">
        <v>52</v>
      </c>
      <c r="B33" s="11">
        <v>1</v>
      </c>
      <c r="C33" s="11"/>
      <c r="D33" s="12" t="s">
        <v>548</v>
      </c>
      <c r="E33" s="11">
        <v>8000741205</v>
      </c>
      <c r="F33" s="27" t="s">
        <v>550</v>
      </c>
      <c r="G33" s="11" t="s">
        <v>551</v>
      </c>
      <c r="H33" s="29">
        <v>44943504</v>
      </c>
      <c r="I33" s="16" t="s">
        <v>552</v>
      </c>
      <c r="J33" s="11"/>
      <c r="K33" s="11"/>
      <c r="L33" s="11" t="s">
        <v>331</v>
      </c>
      <c r="M33" s="11"/>
      <c r="N33" s="11"/>
      <c r="O33" s="12" t="s">
        <v>554</v>
      </c>
      <c r="P33" s="167" t="s">
        <v>340</v>
      </c>
      <c r="Q33" s="25"/>
      <c r="R33" s="11"/>
      <c r="S33" s="11"/>
      <c r="T33" s="11"/>
      <c r="U33" s="11"/>
      <c r="V33" s="11"/>
      <c r="W33" s="11"/>
      <c r="X33" s="21" t="s">
        <v>549</v>
      </c>
      <c r="Y33" s="11"/>
      <c r="Z33" s="1">
        <v>8</v>
      </c>
    </row>
    <row r="34" spans="1:26" ht="90">
      <c r="A34" s="10">
        <v>38</v>
      </c>
      <c r="B34" s="11">
        <v>68</v>
      </c>
      <c r="C34" s="11"/>
      <c r="D34" s="12" t="s">
        <v>482</v>
      </c>
      <c r="E34" s="11">
        <v>899999</v>
      </c>
      <c r="F34" s="310" t="s">
        <v>483</v>
      </c>
      <c r="G34" s="11" t="s">
        <v>484</v>
      </c>
      <c r="H34" s="29">
        <v>16853814</v>
      </c>
      <c r="I34" s="14" t="s">
        <v>222</v>
      </c>
      <c r="J34" s="11"/>
      <c r="K34" s="11"/>
      <c r="L34" s="11" t="s">
        <v>474</v>
      </c>
      <c r="M34" s="11" t="s">
        <v>468</v>
      </c>
      <c r="N34" s="11"/>
      <c r="O34" s="12" t="s">
        <v>223</v>
      </c>
      <c r="P34" s="167" t="s">
        <v>340</v>
      </c>
      <c r="Q34" s="11"/>
      <c r="R34" s="12"/>
      <c r="S34" s="12"/>
      <c r="T34" s="12"/>
      <c r="U34" s="12"/>
      <c r="V34" s="12"/>
      <c r="W34" s="12"/>
      <c r="X34" s="21" t="s">
        <v>485</v>
      </c>
      <c r="Y34" s="11"/>
      <c r="Z34" s="1">
        <v>6</v>
      </c>
    </row>
    <row r="35" spans="1:26" ht="75">
      <c r="A35" s="10">
        <v>15</v>
      </c>
      <c r="B35" s="8">
        <v>4</v>
      </c>
      <c r="C35" s="8"/>
      <c r="D35" s="18" t="s">
        <v>130</v>
      </c>
      <c r="E35" s="8">
        <v>8000856121</v>
      </c>
      <c r="F35" s="27" t="s">
        <v>131</v>
      </c>
      <c r="G35" s="8" t="s">
        <v>38</v>
      </c>
      <c r="H35" s="30">
        <v>8895069</v>
      </c>
      <c r="I35" s="19" t="s">
        <v>132</v>
      </c>
      <c r="J35" s="8">
        <v>2020000067</v>
      </c>
      <c r="K35" s="8"/>
      <c r="L35" s="11" t="s">
        <v>331</v>
      </c>
      <c r="M35" s="8" t="s">
        <v>21</v>
      </c>
      <c r="N35" s="8" t="s">
        <v>36</v>
      </c>
      <c r="O35" s="18" t="s">
        <v>133</v>
      </c>
      <c r="P35" s="167" t="s">
        <v>340</v>
      </c>
      <c r="Q35" s="8"/>
      <c r="R35" s="18"/>
      <c r="S35" s="18"/>
      <c r="T35" s="18"/>
      <c r="U35" s="18"/>
      <c r="V35" s="18"/>
      <c r="W35" s="18"/>
      <c r="X35" s="32" t="s">
        <v>134</v>
      </c>
      <c r="Y35" s="8" t="s">
        <v>349</v>
      </c>
      <c r="Z35" s="1">
        <v>2</v>
      </c>
    </row>
    <row r="36" spans="1:26" ht="285">
      <c r="A36" s="10">
        <v>36</v>
      </c>
      <c r="B36" s="11">
        <v>2</v>
      </c>
      <c r="C36" s="11"/>
      <c r="D36" s="12" t="s">
        <v>471</v>
      </c>
      <c r="E36" s="308">
        <v>8999994328</v>
      </c>
      <c r="F36" s="309" t="s">
        <v>472</v>
      </c>
      <c r="G36" s="11" t="s">
        <v>463</v>
      </c>
      <c r="H36" s="29">
        <v>39325566</v>
      </c>
      <c r="I36" s="14" t="s">
        <v>473</v>
      </c>
      <c r="J36" s="11">
        <v>2020000174</v>
      </c>
      <c r="K36" s="11"/>
      <c r="L36" s="11" t="s">
        <v>474</v>
      </c>
      <c r="M36" s="11" t="s">
        <v>21</v>
      </c>
      <c r="N36" s="11" t="s">
        <v>36</v>
      </c>
      <c r="O36" s="12" t="s">
        <v>475</v>
      </c>
      <c r="P36" s="167" t="s">
        <v>340</v>
      </c>
      <c r="Q36" s="11"/>
      <c r="R36" s="12"/>
      <c r="S36" s="12"/>
      <c r="T36" s="12"/>
      <c r="U36" s="12"/>
      <c r="V36" s="12"/>
      <c r="W36" s="12"/>
      <c r="X36" s="21" t="s">
        <v>476</v>
      </c>
      <c r="Y36" s="11"/>
      <c r="Z36" s="1">
        <v>21</v>
      </c>
    </row>
    <row r="37" spans="1:26" s="307" customFormat="1" ht="63" customHeight="1">
      <c r="A37" s="17">
        <v>16</v>
      </c>
      <c r="B37" s="11">
        <v>1</v>
      </c>
      <c r="C37" s="11"/>
      <c r="D37" s="12" t="s">
        <v>52</v>
      </c>
      <c r="E37" s="11">
        <v>8000947161</v>
      </c>
      <c r="F37" s="27" t="s">
        <v>87</v>
      </c>
      <c r="G37" s="11" t="s">
        <v>38</v>
      </c>
      <c r="H37" s="29">
        <v>18726460</v>
      </c>
      <c r="I37" s="14" t="s">
        <v>53</v>
      </c>
      <c r="J37" s="11">
        <v>2020000072</v>
      </c>
      <c r="K37" s="11"/>
      <c r="L37" s="11" t="s">
        <v>331</v>
      </c>
      <c r="M37" s="11" t="s">
        <v>21</v>
      </c>
      <c r="N37" s="11" t="s">
        <v>36</v>
      </c>
      <c r="O37" s="12" t="s">
        <v>54</v>
      </c>
      <c r="P37" s="167" t="s">
        <v>340</v>
      </c>
      <c r="Q37" s="12"/>
      <c r="R37" s="12"/>
      <c r="S37" s="21"/>
      <c r="T37" s="12"/>
      <c r="U37" s="12"/>
      <c r="V37" s="12"/>
      <c r="W37" s="12"/>
      <c r="X37" s="21" t="s">
        <v>55</v>
      </c>
      <c r="Y37" s="11"/>
      <c r="Z37" s="1">
        <v>5</v>
      </c>
    </row>
    <row r="38" spans="1:26" ht="58.5" customHeight="1">
      <c r="A38" s="10">
        <v>17</v>
      </c>
      <c r="B38" s="11">
        <v>3</v>
      </c>
      <c r="C38" s="11"/>
      <c r="D38" s="12" t="s">
        <v>143</v>
      </c>
      <c r="E38" s="11">
        <v>8906800591</v>
      </c>
      <c r="F38" s="27" t="s">
        <v>144</v>
      </c>
      <c r="G38" s="11" t="s">
        <v>128</v>
      </c>
      <c r="H38" s="29">
        <v>13167050</v>
      </c>
      <c r="I38" s="14" t="s">
        <v>51</v>
      </c>
      <c r="J38" s="11">
        <v>2020000039</v>
      </c>
      <c r="K38" s="11">
        <v>2020000101</v>
      </c>
      <c r="L38" s="11" t="s">
        <v>331</v>
      </c>
      <c r="M38" s="11"/>
      <c r="N38" s="11" t="s">
        <v>36</v>
      </c>
      <c r="O38" s="12" t="s">
        <v>32</v>
      </c>
      <c r="P38" s="167" t="s">
        <v>340</v>
      </c>
      <c r="Q38" s="11"/>
      <c r="R38" s="12"/>
      <c r="S38" s="12"/>
      <c r="T38" s="12"/>
      <c r="U38" s="12"/>
      <c r="V38" s="12"/>
      <c r="W38" s="12"/>
      <c r="X38" s="12" t="s">
        <v>145</v>
      </c>
      <c r="Y38" s="11"/>
      <c r="Z38" s="1">
        <v>2</v>
      </c>
    </row>
    <row r="39" spans="1:26" ht="69.75" customHeight="1">
      <c r="A39" s="10">
        <v>45</v>
      </c>
      <c r="B39" s="11">
        <v>84</v>
      </c>
      <c r="C39" s="11"/>
      <c r="D39" s="12" t="s">
        <v>516</v>
      </c>
      <c r="E39" s="11">
        <v>8605270461</v>
      </c>
      <c r="F39" s="13" t="s">
        <v>517</v>
      </c>
      <c r="G39" s="11" t="s">
        <v>518</v>
      </c>
      <c r="H39" s="29">
        <v>42134535</v>
      </c>
      <c r="I39" s="14" t="s">
        <v>519</v>
      </c>
      <c r="J39" s="11"/>
      <c r="K39" s="11"/>
      <c r="L39" s="11" t="s">
        <v>474</v>
      </c>
      <c r="M39" s="11" t="s">
        <v>36</v>
      </c>
      <c r="N39" s="11"/>
      <c r="O39" s="12" t="s">
        <v>520</v>
      </c>
      <c r="P39" s="167" t="s">
        <v>340</v>
      </c>
      <c r="Q39" s="11"/>
      <c r="R39" s="11"/>
      <c r="S39" s="11"/>
      <c r="T39" s="11"/>
      <c r="U39" s="11"/>
      <c r="V39" s="11"/>
      <c r="W39" s="11"/>
      <c r="X39" s="12" t="s">
        <v>521</v>
      </c>
      <c r="Y39" s="320">
        <v>5</v>
      </c>
      <c r="Z39" s="7"/>
    </row>
    <row r="40" spans="1:26" ht="105">
      <c r="A40" s="10">
        <v>39</v>
      </c>
      <c r="B40" s="11">
        <v>17</v>
      </c>
      <c r="C40" s="11"/>
      <c r="D40" s="12" t="s">
        <v>490</v>
      </c>
      <c r="E40" s="11">
        <v>8000934375</v>
      </c>
      <c r="F40" s="13" t="s">
        <v>491</v>
      </c>
      <c r="G40" s="11" t="s">
        <v>38</v>
      </c>
      <c r="H40" s="29">
        <v>28183323</v>
      </c>
      <c r="I40" s="14">
        <v>43897</v>
      </c>
      <c r="J40" s="11"/>
      <c r="K40" s="11"/>
      <c r="L40" s="11" t="s">
        <v>474</v>
      </c>
      <c r="M40" s="11"/>
      <c r="N40" s="11"/>
      <c r="O40" s="12" t="s">
        <v>492</v>
      </c>
      <c r="P40" s="167" t="s">
        <v>340</v>
      </c>
      <c r="Q40" s="11"/>
      <c r="R40" s="12"/>
      <c r="S40" s="12"/>
      <c r="T40" s="12"/>
      <c r="U40" s="12"/>
      <c r="V40" s="12"/>
      <c r="W40" s="12"/>
      <c r="X40" s="312" t="s">
        <v>493</v>
      </c>
      <c r="Y40" s="11"/>
      <c r="Z40" s="1">
        <v>7</v>
      </c>
    </row>
    <row r="41" spans="1:26" ht="57">
      <c r="A41" s="17">
        <v>67</v>
      </c>
      <c r="B41" s="11">
        <v>2</v>
      </c>
      <c r="C41" s="11"/>
      <c r="D41" s="12" t="s">
        <v>680</v>
      </c>
      <c r="E41" s="11"/>
      <c r="F41" s="27" t="s">
        <v>681</v>
      </c>
      <c r="G41" s="11" t="s">
        <v>659</v>
      </c>
      <c r="H41" s="350">
        <v>11235876</v>
      </c>
      <c r="I41" s="14" t="s">
        <v>475</v>
      </c>
      <c r="J41" s="11"/>
      <c r="K41" s="11"/>
      <c r="L41" s="11" t="s">
        <v>604</v>
      </c>
      <c r="M41" s="11"/>
      <c r="N41" s="11"/>
      <c r="O41" s="12" t="s">
        <v>682</v>
      </c>
      <c r="P41" s="167" t="s">
        <v>340</v>
      </c>
      <c r="Q41" s="11"/>
      <c r="R41" s="11"/>
      <c r="S41" s="11"/>
      <c r="T41" s="11"/>
      <c r="U41" s="11"/>
      <c r="V41" s="11"/>
      <c r="W41" s="11"/>
      <c r="X41" s="12" t="s">
        <v>683</v>
      </c>
      <c r="Y41" s="11"/>
      <c r="Z41" s="7">
        <v>2</v>
      </c>
    </row>
    <row r="42" spans="1:32" ht="75">
      <c r="A42" s="17">
        <v>61</v>
      </c>
      <c r="B42" s="11">
        <v>2</v>
      </c>
      <c r="C42" s="11"/>
      <c r="D42" s="12" t="s">
        <v>617</v>
      </c>
      <c r="E42" s="11">
        <v>89999994224</v>
      </c>
      <c r="F42" s="27" t="s">
        <v>618</v>
      </c>
      <c r="G42" s="11" t="s">
        <v>99</v>
      </c>
      <c r="H42" s="338">
        <v>22471752</v>
      </c>
      <c r="I42" s="14" t="s">
        <v>619</v>
      </c>
      <c r="J42" s="11"/>
      <c r="K42" s="11"/>
      <c r="L42" s="11" t="s">
        <v>604</v>
      </c>
      <c r="M42" s="11"/>
      <c r="N42" s="11"/>
      <c r="O42" s="12" t="s">
        <v>620</v>
      </c>
      <c r="P42" s="317" t="s">
        <v>532</v>
      </c>
      <c r="Q42" s="11"/>
      <c r="R42" s="11"/>
      <c r="S42" s="11"/>
      <c r="T42" s="11"/>
      <c r="U42" s="11"/>
      <c r="V42" s="11"/>
      <c r="W42" s="11"/>
      <c r="X42" s="12" t="s">
        <v>621</v>
      </c>
      <c r="Y42" s="11"/>
      <c r="Z42" s="11"/>
      <c r="AA42" s="165"/>
      <c r="AB42" s="165"/>
      <c r="AC42" s="165"/>
      <c r="AD42" s="165"/>
      <c r="AE42" s="165"/>
      <c r="AF42" s="165"/>
    </row>
    <row r="43" spans="1:26" ht="165">
      <c r="A43" s="10">
        <v>18</v>
      </c>
      <c r="B43" s="8">
        <v>1</v>
      </c>
      <c r="C43" s="8"/>
      <c r="D43" s="18" t="s">
        <v>97</v>
      </c>
      <c r="E43" s="8">
        <v>8000947525</v>
      </c>
      <c r="F43" s="27" t="s">
        <v>98</v>
      </c>
      <c r="G43" s="8" t="s">
        <v>99</v>
      </c>
      <c r="H43" s="30">
        <v>28089690</v>
      </c>
      <c r="I43" s="19" t="s">
        <v>100</v>
      </c>
      <c r="J43" s="8">
        <v>202000063</v>
      </c>
      <c r="K43" s="8"/>
      <c r="L43" s="11" t="s">
        <v>331</v>
      </c>
      <c r="M43" s="8" t="s">
        <v>21</v>
      </c>
      <c r="N43" s="8" t="s">
        <v>36</v>
      </c>
      <c r="O43" s="18" t="s">
        <v>101</v>
      </c>
      <c r="P43" s="167" t="s">
        <v>340</v>
      </c>
      <c r="Q43" s="8"/>
      <c r="R43" s="18"/>
      <c r="S43" s="18"/>
      <c r="T43" s="18"/>
      <c r="U43" s="18"/>
      <c r="V43" s="32"/>
      <c r="W43" s="352">
        <v>44002</v>
      </c>
      <c r="X43" s="23" t="s">
        <v>102</v>
      </c>
      <c r="Y43" s="8"/>
      <c r="Z43" s="11">
        <v>10</v>
      </c>
    </row>
    <row r="44" spans="1:26" ht="105">
      <c r="A44" s="17">
        <v>19</v>
      </c>
      <c r="B44" s="8">
        <v>2</v>
      </c>
      <c r="C44" s="8"/>
      <c r="D44" s="18" t="s">
        <v>122</v>
      </c>
      <c r="E44" s="8">
        <v>8999993724</v>
      </c>
      <c r="F44" s="27" t="s">
        <v>123</v>
      </c>
      <c r="G44" s="8" t="s">
        <v>38</v>
      </c>
      <c r="H44" s="30">
        <v>40027824</v>
      </c>
      <c r="I44" s="19" t="s">
        <v>59</v>
      </c>
      <c r="J44" s="8" t="s">
        <v>124</v>
      </c>
      <c r="K44" s="8"/>
      <c r="L44" s="11" t="s">
        <v>331</v>
      </c>
      <c r="M44" s="8" t="s">
        <v>21</v>
      </c>
      <c r="N44" s="8" t="s">
        <v>36</v>
      </c>
      <c r="O44" s="18" t="s">
        <v>54</v>
      </c>
      <c r="P44" s="167" t="s">
        <v>340</v>
      </c>
      <c r="Q44" s="8"/>
      <c r="R44" s="18"/>
      <c r="S44" s="18"/>
      <c r="T44" s="18"/>
      <c r="U44" s="18"/>
      <c r="V44" s="18"/>
      <c r="W44" s="32"/>
      <c r="X44" s="32" t="s">
        <v>125</v>
      </c>
      <c r="Y44" s="8"/>
      <c r="Z44" s="11">
        <v>8</v>
      </c>
    </row>
    <row r="45" spans="1:26" ht="57">
      <c r="A45" s="10">
        <v>20</v>
      </c>
      <c r="B45" s="11">
        <v>1</v>
      </c>
      <c r="C45" s="11"/>
      <c r="D45" s="12" t="s">
        <v>29</v>
      </c>
      <c r="E45" s="11">
        <v>8999993842</v>
      </c>
      <c r="F45" s="27" t="s">
        <v>78</v>
      </c>
      <c r="G45" s="11" t="s">
        <v>30</v>
      </c>
      <c r="H45" s="28">
        <v>14781779</v>
      </c>
      <c r="I45" s="14" t="s">
        <v>31</v>
      </c>
      <c r="J45" s="11">
        <v>202001011</v>
      </c>
      <c r="K45" s="11"/>
      <c r="L45" s="11" t="s">
        <v>331</v>
      </c>
      <c r="M45" s="11" t="s">
        <v>21</v>
      </c>
      <c r="N45" s="11" t="s">
        <v>36</v>
      </c>
      <c r="O45" s="12" t="s">
        <v>32</v>
      </c>
      <c r="P45" s="167" t="s">
        <v>340</v>
      </c>
      <c r="Q45" s="12"/>
      <c r="R45" s="12"/>
      <c r="S45" s="12"/>
      <c r="T45" s="12"/>
      <c r="U45" s="12"/>
      <c r="V45" s="12"/>
      <c r="W45" s="12"/>
      <c r="X45" s="12" t="s">
        <v>79</v>
      </c>
      <c r="Y45" s="11"/>
      <c r="Z45" s="11">
        <v>3</v>
      </c>
    </row>
    <row r="46" spans="1:26" ht="57">
      <c r="A46" s="10">
        <v>56</v>
      </c>
      <c r="B46" s="11">
        <v>1</v>
      </c>
      <c r="C46" s="11"/>
      <c r="D46" s="12" t="s">
        <v>576</v>
      </c>
      <c r="E46" s="11">
        <v>8999994682</v>
      </c>
      <c r="F46" s="27" t="s">
        <v>577</v>
      </c>
      <c r="G46" s="11" t="s">
        <v>578</v>
      </c>
      <c r="H46" s="29">
        <v>13693725</v>
      </c>
      <c r="I46" s="14" t="s">
        <v>579</v>
      </c>
      <c r="J46" s="11"/>
      <c r="K46" s="11"/>
      <c r="L46" s="11" t="s">
        <v>331</v>
      </c>
      <c r="M46" s="11"/>
      <c r="N46" s="11"/>
      <c r="O46" s="164" t="s">
        <v>580</v>
      </c>
      <c r="P46" s="167" t="s">
        <v>340</v>
      </c>
      <c r="Q46" s="11"/>
      <c r="R46" s="11"/>
      <c r="S46" s="11"/>
      <c r="T46" s="11"/>
      <c r="U46" s="11"/>
      <c r="V46" s="11"/>
      <c r="W46" s="11"/>
      <c r="X46" s="12" t="s">
        <v>581</v>
      </c>
      <c r="Y46" s="11"/>
      <c r="Z46" s="11"/>
    </row>
    <row r="47" spans="1:26" ht="60">
      <c r="A47" s="17">
        <v>70</v>
      </c>
      <c r="B47" s="11">
        <v>11</v>
      </c>
      <c r="C47" s="11"/>
      <c r="D47" s="12" t="s">
        <v>576</v>
      </c>
      <c r="E47" s="8">
        <v>8999994682</v>
      </c>
      <c r="F47" s="337" t="s">
        <v>577</v>
      </c>
      <c r="G47" s="11" t="s">
        <v>686</v>
      </c>
      <c r="H47" s="338">
        <v>30582653</v>
      </c>
      <c r="I47" s="14" t="s">
        <v>687</v>
      </c>
      <c r="J47" s="11"/>
      <c r="K47" s="11"/>
      <c r="L47" s="11" t="s">
        <v>604</v>
      </c>
      <c r="M47" s="11"/>
      <c r="N47" s="11"/>
      <c r="O47" s="12" t="s">
        <v>28</v>
      </c>
      <c r="P47" s="167" t="s">
        <v>340</v>
      </c>
      <c r="Q47" s="11"/>
      <c r="R47" s="11"/>
      <c r="S47" s="11"/>
      <c r="T47" s="11"/>
      <c r="U47" s="11"/>
      <c r="V47" s="11"/>
      <c r="W47" s="11"/>
      <c r="X47" s="12" t="s">
        <v>688</v>
      </c>
      <c r="Y47" s="11"/>
      <c r="Z47" s="11">
        <v>3</v>
      </c>
    </row>
    <row r="48" spans="1:26" ht="75">
      <c r="A48" s="10">
        <v>21</v>
      </c>
      <c r="B48" s="11">
        <v>1</v>
      </c>
      <c r="C48" s="11"/>
      <c r="D48" s="12" t="s">
        <v>60</v>
      </c>
      <c r="E48" s="11">
        <v>8999993147</v>
      </c>
      <c r="F48" s="27" t="s">
        <v>64</v>
      </c>
      <c r="G48" s="11" t="s">
        <v>38</v>
      </c>
      <c r="H48" s="29">
        <v>14981168</v>
      </c>
      <c r="I48" s="14" t="s">
        <v>65</v>
      </c>
      <c r="J48" s="11">
        <v>2020000036</v>
      </c>
      <c r="K48" s="11">
        <v>2020000013</v>
      </c>
      <c r="L48" s="11" t="s">
        <v>331</v>
      </c>
      <c r="M48" s="11" t="s">
        <v>36</v>
      </c>
      <c r="N48" s="11" t="s">
        <v>36</v>
      </c>
      <c r="O48" s="12" t="s">
        <v>66</v>
      </c>
      <c r="P48" s="167"/>
      <c r="Q48" s="12"/>
      <c r="R48" s="12"/>
      <c r="S48" s="12"/>
      <c r="T48" s="12"/>
      <c r="U48" s="12"/>
      <c r="V48" s="12"/>
      <c r="W48" s="12"/>
      <c r="X48" s="12" t="s">
        <v>91</v>
      </c>
      <c r="Y48" s="11"/>
      <c r="Z48" s="11">
        <v>4</v>
      </c>
    </row>
    <row r="49" spans="1:26" ht="75">
      <c r="A49" s="10"/>
      <c r="B49" s="11">
        <v>3</v>
      </c>
      <c r="C49" s="11"/>
      <c r="D49" s="12" t="s">
        <v>60</v>
      </c>
      <c r="E49" s="11">
        <v>8999993147</v>
      </c>
      <c r="F49" s="27" t="s">
        <v>677</v>
      </c>
      <c r="G49" s="11" t="s">
        <v>573</v>
      </c>
      <c r="H49" s="350">
        <v>29962336</v>
      </c>
      <c r="I49" s="14" t="s">
        <v>678</v>
      </c>
      <c r="J49" s="11"/>
      <c r="K49" s="11"/>
      <c r="L49" s="11" t="s">
        <v>604</v>
      </c>
      <c r="M49" s="11"/>
      <c r="N49" s="11"/>
      <c r="O49" s="357" t="s">
        <v>28</v>
      </c>
      <c r="P49" s="167" t="s">
        <v>340</v>
      </c>
      <c r="Q49" s="11"/>
      <c r="R49" s="11"/>
      <c r="S49" s="11"/>
      <c r="T49" s="11"/>
      <c r="U49" s="11"/>
      <c r="V49" s="11"/>
      <c r="W49" s="11"/>
      <c r="X49" s="12" t="s">
        <v>679</v>
      </c>
      <c r="Y49" s="11"/>
      <c r="Z49" s="11">
        <v>4</v>
      </c>
    </row>
    <row r="50" spans="1:26" ht="57">
      <c r="A50" s="17">
        <v>22</v>
      </c>
      <c r="B50" s="11">
        <v>2</v>
      </c>
      <c r="C50" s="11"/>
      <c r="D50" s="12" t="s">
        <v>208</v>
      </c>
      <c r="E50" s="11">
        <v>8999993985</v>
      </c>
      <c r="F50" s="27" t="s">
        <v>209</v>
      </c>
      <c r="G50" s="11" t="s">
        <v>38</v>
      </c>
      <c r="H50" s="29">
        <v>4681615</v>
      </c>
      <c r="I50" s="14" t="s">
        <v>210</v>
      </c>
      <c r="J50" s="11">
        <v>2020000039</v>
      </c>
      <c r="K50" s="11"/>
      <c r="L50" s="11" t="s">
        <v>331</v>
      </c>
      <c r="M50" s="11" t="s">
        <v>211</v>
      </c>
      <c r="N50" s="11" t="s">
        <v>36</v>
      </c>
      <c r="O50" s="12" t="s">
        <v>32</v>
      </c>
      <c r="P50" s="167" t="s">
        <v>340</v>
      </c>
      <c r="Q50" s="12"/>
      <c r="R50" s="12"/>
      <c r="S50" s="12"/>
      <c r="T50" s="12"/>
      <c r="U50" s="12"/>
      <c r="V50" s="12"/>
      <c r="W50" s="12"/>
      <c r="X50" s="21" t="s">
        <v>212</v>
      </c>
      <c r="Y50" s="7" t="s">
        <v>22</v>
      </c>
      <c r="Z50" s="1">
        <v>1</v>
      </c>
    </row>
    <row r="51" spans="1:26" ht="57">
      <c r="A51" s="10">
        <v>68</v>
      </c>
      <c r="B51" s="11" t="s">
        <v>684</v>
      </c>
      <c r="C51" s="11"/>
      <c r="D51" s="12" t="s">
        <v>208</v>
      </c>
      <c r="E51" s="8"/>
      <c r="F51" s="27" t="s">
        <v>209</v>
      </c>
      <c r="G51" s="11" t="s">
        <v>622</v>
      </c>
      <c r="H51" s="350">
        <v>6554261</v>
      </c>
      <c r="I51" s="14" t="s">
        <v>223</v>
      </c>
      <c r="J51" s="11"/>
      <c r="K51" s="11"/>
      <c r="L51" s="11" t="s">
        <v>604</v>
      </c>
      <c r="M51" s="11"/>
      <c r="N51" s="11"/>
      <c r="O51" s="12" t="s">
        <v>28</v>
      </c>
      <c r="P51" s="167" t="s">
        <v>340</v>
      </c>
      <c r="Q51" s="11"/>
      <c r="R51" s="11"/>
      <c r="S51" s="11"/>
      <c r="T51" s="11"/>
      <c r="U51" s="11"/>
      <c r="V51" s="11"/>
      <c r="W51" s="11"/>
      <c r="X51" s="12" t="s">
        <v>685</v>
      </c>
      <c r="Y51" s="11"/>
      <c r="Z51" s="7">
        <v>1</v>
      </c>
    </row>
    <row r="52" spans="1:26" ht="105">
      <c r="A52" s="10">
        <v>44</v>
      </c>
      <c r="B52" s="11">
        <v>44</v>
      </c>
      <c r="C52" s="11"/>
      <c r="D52" s="12" t="s">
        <v>511</v>
      </c>
      <c r="E52" s="11">
        <v>8999994761</v>
      </c>
      <c r="F52" s="13" t="s">
        <v>512</v>
      </c>
      <c r="G52" s="11" t="s">
        <v>38</v>
      </c>
      <c r="H52" s="29">
        <v>32701305</v>
      </c>
      <c r="I52" s="14" t="s">
        <v>513</v>
      </c>
      <c r="J52" s="11"/>
      <c r="K52" s="11"/>
      <c r="L52" s="11" t="s">
        <v>474</v>
      </c>
      <c r="M52" s="11" t="s">
        <v>36</v>
      </c>
      <c r="N52" s="11"/>
      <c r="O52" s="12" t="s">
        <v>514</v>
      </c>
      <c r="P52" s="167" t="s">
        <v>340</v>
      </c>
      <c r="Q52" s="11"/>
      <c r="R52" s="11"/>
      <c r="S52" s="11"/>
      <c r="T52" s="11"/>
      <c r="U52" s="11"/>
      <c r="V52" s="11"/>
      <c r="W52" s="12"/>
      <c r="X52" s="12" t="s">
        <v>515</v>
      </c>
      <c r="Y52" s="320">
        <v>6</v>
      </c>
      <c r="Z52" s="7"/>
    </row>
    <row r="53" spans="1:26" ht="75">
      <c r="A53" s="10">
        <v>23</v>
      </c>
      <c r="B53" s="11">
        <v>17</v>
      </c>
      <c r="C53" s="11"/>
      <c r="D53" s="12" t="s">
        <v>71</v>
      </c>
      <c r="E53" s="11">
        <v>8999994819</v>
      </c>
      <c r="F53" s="27" t="s">
        <v>94</v>
      </c>
      <c r="G53" s="11" t="s">
        <v>38</v>
      </c>
      <c r="H53" s="29">
        <v>18726460</v>
      </c>
      <c r="I53" s="11" t="s">
        <v>51</v>
      </c>
      <c r="J53" s="11">
        <v>2020000052</v>
      </c>
      <c r="K53" s="11"/>
      <c r="L53" s="11" t="s">
        <v>331</v>
      </c>
      <c r="M53" s="11" t="s">
        <v>21</v>
      </c>
      <c r="N53" s="11" t="s">
        <v>36</v>
      </c>
      <c r="O53" s="12" t="s">
        <v>72</v>
      </c>
      <c r="P53" s="167" t="s">
        <v>340</v>
      </c>
      <c r="Q53" s="12"/>
      <c r="R53" s="12"/>
      <c r="S53" s="12"/>
      <c r="T53" s="12"/>
      <c r="U53" s="12"/>
      <c r="V53" s="12"/>
      <c r="W53" s="12"/>
      <c r="X53" s="21" t="s">
        <v>95</v>
      </c>
      <c r="Y53" s="11"/>
      <c r="Z53" s="1">
        <v>4</v>
      </c>
    </row>
    <row r="54" spans="1:26" ht="150">
      <c r="A54" s="10">
        <v>24</v>
      </c>
      <c r="B54" s="11">
        <v>2</v>
      </c>
      <c r="C54" s="11"/>
      <c r="D54" s="12" t="s">
        <v>213</v>
      </c>
      <c r="E54" s="11">
        <v>8000045746</v>
      </c>
      <c r="F54" s="27" t="s">
        <v>214</v>
      </c>
      <c r="G54" s="11" t="s">
        <v>99</v>
      </c>
      <c r="H54" s="29">
        <v>33707628</v>
      </c>
      <c r="I54" s="14" t="s">
        <v>215</v>
      </c>
      <c r="J54" s="11">
        <v>2020000078</v>
      </c>
      <c r="K54" s="11"/>
      <c r="L54" s="11" t="s">
        <v>331</v>
      </c>
      <c r="M54" s="11" t="s">
        <v>75</v>
      </c>
      <c r="N54" s="11" t="s">
        <v>36</v>
      </c>
      <c r="O54" s="12" t="s">
        <v>216</v>
      </c>
      <c r="P54" s="167" t="s">
        <v>340</v>
      </c>
      <c r="Q54" s="11"/>
      <c r="R54" s="12"/>
      <c r="S54" s="12"/>
      <c r="T54" s="12"/>
      <c r="U54" s="12"/>
      <c r="V54" s="12"/>
      <c r="W54" s="12"/>
      <c r="X54" s="21" t="s">
        <v>217</v>
      </c>
      <c r="Y54" s="11"/>
      <c r="Z54" s="1">
        <v>12</v>
      </c>
    </row>
    <row r="55" spans="1:26" ht="60">
      <c r="A55" s="17">
        <v>25</v>
      </c>
      <c r="B55" s="11">
        <v>170</v>
      </c>
      <c r="C55" s="11"/>
      <c r="D55" s="12" t="s">
        <v>350</v>
      </c>
      <c r="E55" s="11">
        <v>8000951742</v>
      </c>
      <c r="F55" s="27" t="s">
        <v>351</v>
      </c>
      <c r="G55" s="11" t="s">
        <v>352</v>
      </c>
      <c r="H55" s="29">
        <v>6086100</v>
      </c>
      <c r="I55" s="14" t="s">
        <v>354</v>
      </c>
      <c r="J55" s="11"/>
      <c r="K55" s="11"/>
      <c r="L55" s="11"/>
      <c r="M55" s="11"/>
      <c r="N55" s="11"/>
      <c r="O55" s="164" t="s">
        <v>353</v>
      </c>
      <c r="P55" s="167" t="s">
        <v>340</v>
      </c>
      <c r="Q55" s="11"/>
      <c r="R55" s="12"/>
      <c r="S55" s="12"/>
      <c r="T55" s="12"/>
      <c r="U55" s="12"/>
      <c r="V55" s="12"/>
      <c r="W55" s="12"/>
      <c r="X55" s="20" t="s">
        <v>355</v>
      </c>
      <c r="Y55" s="11"/>
      <c r="Z55" s="1">
        <v>1</v>
      </c>
    </row>
    <row r="56" spans="1:26" ht="75">
      <c r="A56" s="17">
        <v>55</v>
      </c>
      <c r="B56" s="11">
        <v>199</v>
      </c>
      <c r="C56" s="11"/>
      <c r="D56" s="12" t="s">
        <v>350</v>
      </c>
      <c r="E56" s="11">
        <v>8000951742</v>
      </c>
      <c r="F56" s="27" t="s">
        <v>351</v>
      </c>
      <c r="G56" s="11" t="s">
        <v>573</v>
      </c>
      <c r="H56" s="29">
        <v>11005697</v>
      </c>
      <c r="I56" s="14" t="s">
        <v>575</v>
      </c>
      <c r="J56" s="11"/>
      <c r="K56" s="11"/>
      <c r="L56" s="11" t="s">
        <v>331</v>
      </c>
      <c r="M56" s="11"/>
      <c r="N56" s="11"/>
      <c r="O56" s="164" t="s">
        <v>574</v>
      </c>
      <c r="P56" s="167" t="s">
        <v>340</v>
      </c>
      <c r="Q56" s="11"/>
      <c r="R56" s="12"/>
      <c r="S56" s="12"/>
      <c r="T56" s="12"/>
      <c r="U56" s="12"/>
      <c r="V56" s="12"/>
      <c r="W56" s="12"/>
      <c r="X56" s="20" t="s">
        <v>355</v>
      </c>
      <c r="Y56" s="11"/>
      <c r="Z56" s="1">
        <v>1</v>
      </c>
    </row>
    <row r="57" spans="1:26" ht="60">
      <c r="A57" s="17">
        <v>28</v>
      </c>
      <c r="B57" s="11">
        <v>19</v>
      </c>
      <c r="C57" s="11"/>
      <c r="D57" s="12" t="s">
        <v>571</v>
      </c>
      <c r="E57" s="11">
        <v>8000186895</v>
      </c>
      <c r="F57" s="27" t="s">
        <v>24</v>
      </c>
      <c r="G57" s="11" t="s">
        <v>25</v>
      </c>
      <c r="H57" s="28">
        <v>41198212</v>
      </c>
      <c r="I57" s="14" t="s">
        <v>26</v>
      </c>
      <c r="J57" s="11">
        <v>2020000040</v>
      </c>
      <c r="K57" s="11"/>
      <c r="L57" s="11" t="s">
        <v>331</v>
      </c>
      <c r="M57" s="11" t="s">
        <v>21</v>
      </c>
      <c r="N57" s="11" t="s">
        <v>36</v>
      </c>
      <c r="O57" s="12" t="s">
        <v>28</v>
      </c>
      <c r="P57" s="167" t="s">
        <v>340</v>
      </c>
      <c r="Q57" s="11"/>
      <c r="R57" s="12"/>
      <c r="S57" s="12"/>
      <c r="T57" s="12"/>
      <c r="U57" s="12"/>
      <c r="V57" s="12"/>
      <c r="W57" s="12"/>
      <c r="X57" s="15" t="s">
        <v>27</v>
      </c>
      <c r="Y57" s="11"/>
      <c r="Z57" s="1">
        <v>4</v>
      </c>
    </row>
    <row r="58" spans="1:26" ht="67.5" customHeight="1">
      <c r="A58" s="10">
        <v>26</v>
      </c>
      <c r="B58" s="11">
        <v>1</v>
      </c>
      <c r="C58" s="11"/>
      <c r="D58" s="12" t="s">
        <v>225</v>
      </c>
      <c r="E58" s="8">
        <v>8000947826</v>
      </c>
      <c r="F58" s="27" t="s">
        <v>226</v>
      </c>
      <c r="G58" s="22" t="s">
        <v>38</v>
      </c>
      <c r="H58" s="29">
        <v>11235876</v>
      </c>
      <c r="I58" s="14" t="s">
        <v>114</v>
      </c>
      <c r="J58" s="11">
        <v>2020000064</v>
      </c>
      <c r="K58" s="11"/>
      <c r="L58" s="11" t="s">
        <v>331</v>
      </c>
      <c r="M58" s="11" t="s">
        <v>21</v>
      </c>
      <c r="N58" s="11" t="s">
        <v>36</v>
      </c>
      <c r="O58" s="12" t="s">
        <v>32</v>
      </c>
      <c r="P58" s="167" t="s">
        <v>340</v>
      </c>
      <c r="Q58" s="11"/>
      <c r="R58" s="12"/>
      <c r="S58" s="12"/>
      <c r="T58" s="12"/>
      <c r="U58" s="12"/>
      <c r="V58" s="12"/>
      <c r="W58" s="12"/>
      <c r="X58" s="20" t="s">
        <v>227</v>
      </c>
      <c r="Y58" s="11"/>
      <c r="Z58" s="1">
        <v>3</v>
      </c>
    </row>
    <row r="59" spans="1:26" ht="57" customHeight="1">
      <c r="A59" s="10">
        <v>27</v>
      </c>
      <c r="B59" s="11">
        <v>38</v>
      </c>
      <c r="C59" s="11"/>
      <c r="D59" s="12" t="s">
        <v>57</v>
      </c>
      <c r="E59" s="11">
        <v>8000934391</v>
      </c>
      <c r="F59" s="27" t="s">
        <v>88</v>
      </c>
      <c r="G59" s="11" t="s">
        <v>58</v>
      </c>
      <c r="H59" s="29">
        <v>14606664</v>
      </c>
      <c r="I59" s="14" t="s">
        <v>59</v>
      </c>
      <c r="J59" s="11">
        <v>2020000092</v>
      </c>
      <c r="K59" s="11">
        <v>2020000112</v>
      </c>
      <c r="L59" s="11" t="s">
        <v>331</v>
      </c>
      <c r="M59" s="11" t="s">
        <v>36</v>
      </c>
      <c r="N59" s="11" t="s">
        <v>36</v>
      </c>
      <c r="O59" s="12" t="s">
        <v>54</v>
      </c>
      <c r="P59" s="167" t="s">
        <v>340</v>
      </c>
      <c r="Q59" s="11"/>
      <c r="R59" s="20"/>
      <c r="S59" s="20"/>
      <c r="T59" s="12"/>
      <c r="U59" s="12"/>
      <c r="V59" s="12"/>
      <c r="W59" s="12"/>
      <c r="X59" s="20" t="s">
        <v>356</v>
      </c>
      <c r="Y59" s="11"/>
      <c r="Z59" s="1">
        <v>4</v>
      </c>
    </row>
    <row r="60" spans="1:26" ht="178.5" customHeight="1">
      <c r="A60" s="10">
        <v>29</v>
      </c>
      <c r="B60" s="8">
        <v>1</v>
      </c>
      <c r="C60" s="8"/>
      <c r="D60" s="18" t="s">
        <v>43</v>
      </c>
      <c r="E60" s="8"/>
      <c r="F60" s="27" t="s">
        <v>84</v>
      </c>
      <c r="G60" s="8" t="s">
        <v>38</v>
      </c>
      <c r="H60" s="30">
        <v>46230932</v>
      </c>
      <c r="I60" s="19" t="s">
        <v>44</v>
      </c>
      <c r="J60" s="8">
        <v>2020010040</v>
      </c>
      <c r="K60" s="8"/>
      <c r="L60" s="11" t="s">
        <v>331</v>
      </c>
      <c r="M60" s="8" t="s">
        <v>21</v>
      </c>
      <c r="N60" s="8" t="s">
        <v>36</v>
      </c>
      <c r="O60" s="18" t="s">
        <v>45</v>
      </c>
      <c r="P60" s="167" t="s">
        <v>340</v>
      </c>
      <c r="Q60" s="8"/>
      <c r="R60" s="18"/>
      <c r="S60" s="18"/>
      <c r="T60" s="18"/>
      <c r="U60" s="18"/>
      <c r="V60" s="18"/>
      <c r="W60" s="18"/>
      <c r="X60" s="18" t="s">
        <v>46</v>
      </c>
      <c r="Y60" s="8"/>
      <c r="Z60" s="1">
        <v>11</v>
      </c>
    </row>
    <row r="61" spans="1:26" ht="59.25" customHeight="1">
      <c r="A61" s="10">
        <v>69</v>
      </c>
      <c r="B61" s="11">
        <v>3</v>
      </c>
      <c r="C61" s="11"/>
      <c r="D61" s="12" t="s">
        <v>43</v>
      </c>
      <c r="E61" s="11">
        <v>8000955680</v>
      </c>
      <c r="F61" s="301" t="s">
        <v>84</v>
      </c>
      <c r="G61" s="11" t="s">
        <v>622</v>
      </c>
      <c r="H61" s="351">
        <v>65542610</v>
      </c>
      <c r="I61" s="14" t="s">
        <v>675</v>
      </c>
      <c r="J61" s="11"/>
      <c r="K61" s="11"/>
      <c r="L61" s="11" t="s">
        <v>604</v>
      </c>
      <c r="M61" s="11"/>
      <c r="N61" s="11"/>
      <c r="O61" s="12" t="s">
        <v>525</v>
      </c>
      <c r="P61" s="167" t="s">
        <v>340</v>
      </c>
      <c r="Q61" s="11"/>
      <c r="R61" s="11"/>
      <c r="S61" s="11"/>
      <c r="T61" s="11"/>
      <c r="U61" s="11"/>
      <c r="V61" s="11"/>
      <c r="W61" s="11"/>
      <c r="X61" s="12" t="s">
        <v>691</v>
      </c>
      <c r="Y61" s="11"/>
      <c r="Z61" s="7">
        <v>9</v>
      </c>
    </row>
    <row r="62" spans="1:26" ht="58.5" customHeight="1">
      <c r="A62" s="10">
        <v>65</v>
      </c>
      <c r="B62" s="11">
        <v>146</v>
      </c>
      <c r="C62" s="11"/>
      <c r="D62" s="12" t="s">
        <v>673</v>
      </c>
      <c r="E62" s="11">
        <v>8999992812</v>
      </c>
      <c r="F62" s="337" t="s">
        <v>674</v>
      </c>
      <c r="G62" s="11" t="s">
        <v>38</v>
      </c>
      <c r="H62" s="350">
        <v>16179661</v>
      </c>
      <c r="I62" s="11" t="s">
        <v>675</v>
      </c>
      <c r="J62" s="11"/>
      <c r="K62" s="11"/>
      <c r="L62" s="11" t="s">
        <v>604</v>
      </c>
      <c r="M62" s="11"/>
      <c r="N62" s="11"/>
      <c r="O62" s="12" t="s">
        <v>689</v>
      </c>
      <c r="P62" s="167" t="s">
        <v>340</v>
      </c>
      <c r="Q62" s="12"/>
      <c r="R62" s="11"/>
      <c r="S62" s="12"/>
      <c r="T62" s="11"/>
      <c r="U62" s="11"/>
      <c r="V62" s="12"/>
      <c r="W62" s="11"/>
      <c r="X62" s="12" t="s">
        <v>676</v>
      </c>
      <c r="Y62" s="11"/>
      <c r="Z62" s="7">
        <v>4</v>
      </c>
    </row>
    <row r="63" spans="1:26" s="345" customFormat="1" ht="120">
      <c r="A63" s="10">
        <v>30</v>
      </c>
      <c r="B63" s="8">
        <v>1</v>
      </c>
      <c r="C63" s="8"/>
      <c r="D63" s="18" t="s">
        <v>126</v>
      </c>
      <c r="E63" s="8">
        <v>899999388</v>
      </c>
      <c r="F63" s="27" t="s">
        <v>127</v>
      </c>
      <c r="G63" s="8" t="s">
        <v>128</v>
      </c>
      <c r="H63" s="30">
        <v>32771305</v>
      </c>
      <c r="I63" s="19" t="s">
        <v>51</v>
      </c>
      <c r="J63" s="8">
        <v>2020000105</v>
      </c>
      <c r="K63" s="8"/>
      <c r="L63" s="11" t="s">
        <v>331</v>
      </c>
      <c r="M63" s="8" t="s">
        <v>21</v>
      </c>
      <c r="N63" s="8" t="s">
        <v>36</v>
      </c>
      <c r="O63" s="18" t="s">
        <v>54</v>
      </c>
      <c r="P63" s="167" t="s">
        <v>340</v>
      </c>
      <c r="Q63" s="8"/>
      <c r="R63" s="18"/>
      <c r="S63" s="18"/>
      <c r="T63" s="18"/>
      <c r="U63" s="18"/>
      <c r="V63" s="18"/>
      <c r="W63" s="18"/>
      <c r="X63" s="32" t="s">
        <v>129</v>
      </c>
      <c r="Y63" s="8"/>
      <c r="Z63" s="1">
        <v>7</v>
      </c>
    </row>
    <row r="64" spans="1:26" ht="180">
      <c r="A64" s="17">
        <v>31</v>
      </c>
      <c r="B64" s="31">
        <v>1</v>
      </c>
      <c r="C64" s="31"/>
      <c r="D64" s="32" t="s">
        <v>73</v>
      </c>
      <c r="E64" s="31">
        <v>8999994073</v>
      </c>
      <c r="F64" s="27" t="s">
        <v>96</v>
      </c>
      <c r="G64" s="31" t="s">
        <v>38</v>
      </c>
      <c r="H64" s="33">
        <v>52434088</v>
      </c>
      <c r="I64" s="34" t="s">
        <v>74</v>
      </c>
      <c r="J64" s="31">
        <v>2020000044</v>
      </c>
      <c r="K64" s="31"/>
      <c r="L64" s="11" t="s">
        <v>331</v>
      </c>
      <c r="M64" s="31" t="s">
        <v>75</v>
      </c>
      <c r="N64" s="31" t="s">
        <v>36</v>
      </c>
      <c r="O64" s="32" t="s">
        <v>76</v>
      </c>
      <c r="P64" s="169" t="s">
        <v>340</v>
      </c>
      <c r="Q64" s="31"/>
      <c r="R64" s="31"/>
      <c r="S64" s="31"/>
      <c r="T64" s="31"/>
      <c r="U64" s="31"/>
      <c r="V64" s="31"/>
      <c r="W64" s="31"/>
      <c r="X64" s="32" t="s">
        <v>77</v>
      </c>
      <c r="Y64" s="358"/>
      <c r="Z64" s="11">
        <v>14</v>
      </c>
    </row>
    <row r="65" spans="1:26" ht="60">
      <c r="A65" s="10">
        <v>32</v>
      </c>
      <c r="B65" s="11">
        <v>32</v>
      </c>
      <c r="C65" s="11"/>
      <c r="D65" s="12" t="s">
        <v>220</v>
      </c>
      <c r="E65" s="11">
        <v>8999997092</v>
      </c>
      <c r="F65" s="27" t="s">
        <v>221</v>
      </c>
      <c r="G65" s="11" t="s">
        <v>99</v>
      </c>
      <c r="H65" s="29">
        <v>14044845</v>
      </c>
      <c r="I65" s="14" t="s">
        <v>222</v>
      </c>
      <c r="J65" s="11">
        <v>2020000050</v>
      </c>
      <c r="K65" s="11"/>
      <c r="L65" s="11" t="s">
        <v>331</v>
      </c>
      <c r="M65" s="11" t="s">
        <v>21</v>
      </c>
      <c r="N65" s="11" t="s">
        <v>36</v>
      </c>
      <c r="O65" s="12" t="s">
        <v>223</v>
      </c>
      <c r="P65" s="167" t="s">
        <v>340</v>
      </c>
      <c r="Q65" s="11"/>
      <c r="R65" s="12"/>
      <c r="S65" s="12"/>
      <c r="T65" s="12"/>
      <c r="U65" s="12"/>
      <c r="V65" s="12"/>
      <c r="W65" s="12"/>
      <c r="X65" s="20" t="s">
        <v>224</v>
      </c>
      <c r="Y65" s="336"/>
      <c r="Z65" s="11">
        <v>3</v>
      </c>
    </row>
    <row r="66" spans="1:26" ht="57">
      <c r="A66" s="10">
        <v>63</v>
      </c>
      <c r="B66" s="11">
        <v>61</v>
      </c>
      <c r="C66" s="11"/>
      <c r="D66" s="12" t="s">
        <v>220</v>
      </c>
      <c r="E66" s="11">
        <v>8999997092</v>
      </c>
      <c r="F66" s="27" t="s">
        <v>221</v>
      </c>
      <c r="G66" s="11" t="s">
        <v>622</v>
      </c>
      <c r="H66" s="350">
        <v>19662783</v>
      </c>
      <c r="I66" s="14" t="s">
        <v>665</v>
      </c>
      <c r="J66" s="11"/>
      <c r="K66" s="11"/>
      <c r="L66" s="11" t="s">
        <v>604</v>
      </c>
      <c r="M66" s="11"/>
      <c r="N66" s="11"/>
      <c r="O66" s="12" t="s">
        <v>28</v>
      </c>
      <c r="P66" s="167" t="s">
        <v>340</v>
      </c>
      <c r="Q66" s="11"/>
      <c r="R66" s="11"/>
      <c r="S66" s="11"/>
      <c r="T66" s="11"/>
      <c r="U66" s="11"/>
      <c r="V66" s="11"/>
      <c r="W66" s="11"/>
      <c r="X66" s="12" t="s">
        <v>666</v>
      </c>
      <c r="Y66" s="336"/>
      <c r="Z66" s="11">
        <v>3</v>
      </c>
    </row>
    <row r="67" spans="1:26" ht="180">
      <c r="A67" s="17">
        <v>35</v>
      </c>
      <c r="B67" s="299">
        <v>1</v>
      </c>
      <c r="C67" s="299"/>
      <c r="D67" s="300" t="s">
        <v>464</v>
      </c>
      <c r="E67" s="299">
        <v>8999993122</v>
      </c>
      <c r="F67" s="301" t="s">
        <v>465</v>
      </c>
      <c r="G67" s="299" t="s">
        <v>38</v>
      </c>
      <c r="H67" s="302">
        <v>56179380</v>
      </c>
      <c r="I67" s="303" t="s">
        <v>466</v>
      </c>
      <c r="J67" s="299"/>
      <c r="K67" s="299"/>
      <c r="L67" s="299" t="s">
        <v>467</v>
      </c>
      <c r="M67" s="298" t="s">
        <v>468</v>
      </c>
      <c r="N67" s="299"/>
      <c r="O67" s="304" t="s">
        <v>32</v>
      </c>
      <c r="P67" s="305" t="s">
        <v>469</v>
      </c>
      <c r="Q67" s="299"/>
      <c r="R67" s="304"/>
      <c r="S67" s="304"/>
      <c r="T67" s="304"/>
      <c r="U67" s="304"/>
      <c r="V67" s="304"/>
      <c r="W67" s="304"/>
      <c r="X67" s="306" t="s">
        <v>470</v>
      </c>
      <c r="Y67" s="359"/>
      <c r="Z67" s="11">
        <v>12</v>
      </c>
    </row>
    <row r="68" spans="1:26" ht="75">
      <c r="A68" s="10">
        <v>53</v>
      </c>
      <c r="B68" s="11">
        <v>1</v>
      </c>
      <c r="C68" s="11"/>
      <c r="D68" s="12" t="s">
        <v>561</v>
      </c>
      <c r="E68" s="11">
        <v>8906801423</v>
      </c>
      <c r="F68" s="27" t="s">
        <v>562</v>
      </c>
      <c r="G68" s="11" t="s">
        <v>38</v>
      </c>
      <c r="H68" s="29">
        <v>24968613</v>
      </c>
      <c r="I68" s="16" t="s">
        <v>563</v>
      </c>
      <c r="J68" s="11"/>
      <c r="K68" s="11"/>
      <c r="L68" s="11" t="s">
        <v>331</v>
      </c>
      <c r="M68" s="11"/>
      <c r="N68" s="11"/>
      <c r="O68" s="12" t="s">
        <v>564</v>
      </c>
      <c r="P68" s="167" t="s">
        <v>340</v>
      </c>
      <c r="Q68" s="11"/>
      <c r="R68" s="11"/>
      <c r="S68" s="11"/>
      <c r="T68" s="11"/>
      <c r="U68" s="11"/>
      <c r="V68" s="11"/>
      <c r="W68" s="11"/>
      <c r="X68" s="20" t="s">
        <v>565</v>
      </c>
      <c r="Y68" s="336"/>
      <c r="Z68" s="11"/>
    </row>
    <row r="69" spans="1:26" ht="57">
      <c r="A69" s="10">
        <v>33</v>
      </c>
      <c r="B69" s="11">
        <v>3</v>
      </c>
      <c r="C69" s="11"/>
      <c r="D69" s="12" t="s">
        <v>33</v>
      </c>
      <c r="E69" s="11">
        <v>80000947761</v>
      </c>
      <c r="F69" s="27" t="s">
        <v>80</v>
      </c>
      <c r="G69" s="11" t="s">
        <v>34</v>
      </c>
      <c r="H69" s="29">
        <v>8863857</v>
      </c>
      <c r="I69" s="14" t="s">
        <v>35</v>
      </c>
      <c r="J69" s="11">
        <v>2020000018</v>
      </c>
      <c r="K69" s="11">
        <v>2020000009</v>
      </c>
      <c r="L69" s="11" t="s">
        <v>331</v>
      </c>
      <c r="M69" s="11" t="s">
        <v>36</v>
      </c>
      <c r="N69" s="11" t="s">
        <v>36</v>
      </c>
      <c r="O69" s="12" t="s">
        <v>32</v>
      </c>
      <c r="P69" s="167" t="s">
        <v>340</v>
      </c>
      <c r="Q69" s="11"/>
      <c r="R69" s="12"/>
      <c r="S69" s="12"/>
      <c r="T69" s="12"/>
      <c r="U69" s="12"/>
      <c r="V69" s="12"/>
      <c r="W69" s="12"/>
      <c r="X69" s="12" t="s">
        <v>56</v>
      </c>
      <c r="Y69" s="336"/>
      <c r="Z69" s="11">
        <v>2</v>
      </c>
    </row>
    <row r="70" spans="1:26" ht="60">
      <c r="A70" s="17">
        <v>58</v>
      </c>
      <c r="B70" s="12">
        <v>1</v>
      </c>
      <c r="C70" s="12"/>
      <c r="D70" s="12" t="s">
        <v>321</v>
      </c>
      <c r="E70" s="11"/>
      <c r="F70" s="337" t="s">
        <v>603</v>
      </c>
      <c r="G70" s="11" t="s">
        <v>38</v>
      </c>
      <c r="H70" s="29">
        <v>22471752</v>
      </c>
      <c r="I70" s="14" t="s">
        <v>586</v>
      </c>
      <c r="J70" s="11"/>
      <c r="K70" s="11"/>
      <c r="L70" s="11" t="s">
        <v>604</v>
      </c>
      <c r="M70" s="11"/>
      <c r="N70" s="11"/>
      <c r="O70" s="12" t="s">
        <v>605</v>
      </c>
      <c r="P70" s="167" t="s">
        <v>340</v>
      </c>
      <c r="Q70" s="11"/>
      <c r="R70" s="11"/>
      <c r="S70" s="29"/>
      <c r="T70" s="11"/>
      <c r="U70" s="11"/>
      <c r="V70" s="11"/>
      <c r="W70" s="11"/>
      <c r="X70" s="12" t="s">
        <v>606</v>
      </c>
      <c r="Y70" s="336"/>
      <c r="Z70" s="11"/>
    </row>
    <row r="71" spans="1:26" ht="57.75">
      <c r="A71" s="17">
        <v>34</v>
      </c>
      <c r="B71" s="11">
        <v>137</v>
      </c>
      <c r="C71" s="11"/>
      <c r="D71" s="12" t="s">
        <v>139</v>
      </c>
      <c r="E71" s="11">
        <v>8999993186</v>
      </c>
      <c r="F71" s="27" t="s">
        <v>140</v>
      </c>
      <c r="G71" s="8" t="s">
        <v>38</v>
      </c>
      <c r="H71" s="30">
        <v>28162855</v>
      </c>
      <c r="I71" s="14" t="s">
        <v>132</v>
      </c>
      <c r="J71" s="11" t="s">
        <v>141</v>
      </c>
      <c r="K71" s="11"/>
      <c r="L71" s="11" t="s">
        <v>331</v>
      </c>
      <c r="M71" s="11" t="s">
        <v>21</v>
      </c>
      <c r="N71" s="11" t="s">
        <v>36</v>
      </c>
      <c r="O71" s="12" t="s">
        <v>133</v>
      </c>
      <c r="P71" s="167" t="s">
        <v>340</v>
      </c>
      <c r="Q71" s="12"/>
      <c r="R71" s="11"/>
      <c r="S71" s="12">
        <v>9655836</v>
      </c>
      <c r="T71" s="12"/>
      <c r="U71" s="11"/>
      <c r="V71" s="12"/>
      <c r="W71" s="368">
        <v>44098</v>
      </c>
      <c r="X71" s="21" t="s">
        <v>142</v>
      </c>
      <c r="Y71" s="336"/>
      <c r="Z71" s="11">
        <v>3</v>
      </c>
    </row>
    <row r="72" spans="1:26" ht="15">
      <c r="A72" s="10">
        <v>71</v>
      </c>
      <c r="B72" s="11"/>
      <c r="C72" s="11"/>
      <c r="D72" s="12"/>
      <c r="E72" s="8"/>
      <c r="F72" s="27"/>
      <c r="G72" s="11"/>
      <c r="H72" s="11"/>
      <c r="I72" s="14"/>
      <c r="J72" s="11"/>
      <c r="K72" s="11"/>
      <c r="L72" s="11"/>
      <c r="M72" s="11"/>
      <c r="N72" s="11"/>
      <c r="O72" s="12"/>
      <c r="P72" s="167"/>
      <c r="Q72" s="11"/>
      <c r="R72" s="11"/>
      <c r="S72" s="11"/>
      <c r="T72" s="11"/>
      <c r="U72" s="11"/>
      <c r="V72" s="11"/>
      <c r="W72" s="11"/>
      <c r="X72" s="12"/>
      <c r="Y72" s="336"/>
      <c r="Z72" s="11"/>
    </row>
    <row r="73" spans="1:25" ht="15">
      <c r="A73" s="10">
        <v>72</v>
      </c>
      <c r="B73" s="11"/>
      <c r="C73" s="11"/>
      <c r="D73" s="12"/>
      <c r="E73" s="11"/>
      <c r="F73" s="27"/>
      <c r="G73" s="11"/>
      <c r="H73" s="11"/>
      <c r="I73" s="14"/>
      <c r="J73" s="11"/>
      <c r="K73" s="11"/>
      <c r="L73" s="11"/>
      <c r="M73" s="11"/>
      <c r="N73" s="11"/>
      <c r="O73" s="12"/>
      <c r="P73" s="167"/>
      <c r="Q73" s="11"/>
      <c r="R73" s="11"/>
      <c r="S73" s="11"/>
      <c r="T73" s="11"/>
      <c r="U73" s="11"/>
      <c r="V73" s="11"/>
      <c r="W73" s="11"/>
      <c r="X73" s="12"/>
      <c r="Y73" s="11"/>
    </row>
    <row r="74" spans="1:25" ht="15">
      <c r="A74" s="17">
        <v>73</v>
      </c>
      <c r="B74" s="11"/>
      <c r="C74" s="11"/>
      <c r="D74" s="12"/>
      <c r="E74" s="11"/>
      <c r="F74" s="27"/>
      <c r="G74" s="11"/>
      <c r="H74" s="11"/>
      <c r="I74" s="26"/>
      <c r="J74" s="11"/>
      <c r="K74" s="11"/>
      <c r="L74" s="11"/>
      <c r="M74" s="11"/>
      <c r="N74" s="11"/>
      <c r="O74" s="12"/>
      <c r="P74" s="167"/>
      <c r="Q74" s="11"/>
      <c r="R74" s="11"/>
      <c r="S74" s="11"/>
      <c r="T74" s="11"/>
      <c r="U74" s="11"/>
      <c r="V74" s="11"/>
      <c r="W74" s="11"/>
      <c r="X74" s="11"/>
      <c r="Y74" s="11"/>
    </row>
    <row r="75" spans="1:25" ht="15">
      <c r="A75" s="10">
        <v>74</v>
      </c>
      <c r="B75" s="11"/>
      <c r="C75" s="11"/>
      <c r="D75" s="12"/>
      <c r="E75" s="11"/>
      <c r="F75" s="27"/>
      <c r="G75" s="11"/>
      <c r="H75" s="11"/>
      <c r="I75" s="14"/>
      <c r="J75" s="11"/>
      <c r="K75" s="11"/>
      <c r="L75" s="11"/>
      <c r="M75" s="11"/>
      <c r="N75" s="11"/>
      <c r="O75" s="12"/>
      <c r="P75" s="167"/>
      <c r="Q75" s="11"/>
      <c r="R75" s="11"/>
      <c r="S75" s="11"/>
      <c r="T75" s="11"/>
      <c r="U75" s="11"/>
      <c r="V75" s="11"/>
      <c r="W75" s="11"/>
      <c r="X75" s="12"/>
      <c r="Y75" s="11"/>
    </row>
    <row r="76" spans="1:25" ht="15">
      <c r="A76" s="10">
        <v>75</v>
      </c>
      <c r="B76" s="11"/>
      <c r="C76" s="11"/>
      <c r="D76" s="12"/>
      <c r="E76" s="11"/>
      <c r="F76" s="27"/>
      <c r="G76" s="11"/>
      <c r="H76" s="11"/>
      <c r="I76" s="14"/>
      <c r="J76" s="11"/>
      <c r="K76" s="11"/>
      <c r="L76" s="11"/>
      <c r="M76" s="11"/>
      <c r="N76" s="11"/>
      <c r="O76" s="12"/>
      <c r="P76" s="167"/>
      <c r="Q76" s="11"/>
      <c r="R76" s="11"/>
      <c r="S76" s="11"/>
      <c r="T76" s="11"/>
      <c r="U76" s="11"/>
      <c r="V76" s="11"/>
      <c r="W76" s="11"/>
      <c r="X76" s="11"/>
      <c r="Y76" s="11"/>
    </row>
    <row r="77" spans="1:25" ht="15">
      <c r="A77" s="17">
        <v>76</v>
      </c>
      <c r="B77" s="11"/>
      <c r="C77" s="11"/>
      <c r="D77" s="12"/>
      <c r="E77" s="11"/>
      <c r="F77" s="27"/>
      <c r="G77" s="11"/>
      <c r="H77" s="11"/>
      <c r="I77" s="14"/>
      <c r="J77" s="11"/>
      <c r="K77" s="11"/>
      <c r="L77" s="11"/>
      <c r="M77" s="11"/>
      <c r="N77" s="11"/>
      <c r="O77" s="12"/>
      <c r="P77" s="167"/>
      <c r="Q77" s="11"/>
      <c r="R77" s="11"/>
      <c r="S77" s="11"/>
      <c r="T77" s="11"/>
      <c r="U77" s="11"/>
      <c r="V77" s="11"/>
      <c r="W77" s="11"/>
      <c r="X77" s="12"/>
      <c r="Y77" s="11"/>
    </row>
    <row r="78" spans="1:25" ht="15">
      <c r="A78" s="10">
        <v>77</v>
      </c>
      <c r="B78" s="11"/>
      <c r="C78" s="11"/>
      <c r="D78" s="12"/>
      <c r="E78" s="11"/>
      <c r="F78" s="27"/>
      <c r="G78" s="11"/>
      <c r="H78" s="11"/>
      <c r="I78" s="14"/>
      <c r="J78" s="11"/>
      <c r="K78" s="11"/>
      <c r="L78" s="11"/>
      <c r="M78" s="11"/>
      <c r="N78" s="11"/>
      <c r="O78" s="12"/>
      <c r="P78" s="167"/>
      <c r="Q78" s="12"/>
      <c r="R78" s="11"/>
      <c r="S78" s="11"/>
      <c r="T78" s="11"/>
      <c r="U78" s="11"/>
      <c r="V78" s="11"/>
      <c r="W78" s="11"/>
      <c r="X78" s="12"/>
      <c r="Y78" s="11"/>
    </row>
    <row r="79" spans="1:25" ht="15">
      <c r="A79" s="10">
        <v>78</v>
      </c>
      <c r="B79" s="11"/>
      <c r="C79" s="11"/>
      <c r="D79" s="12"/>
      <c r="E79" s="11"/>
      <c r="F79" s="27"/>
      <c r="G79" s="11"/>
      <c r="H79" s="11"/>
      <c r="I79" s="14"/>
      <c r="J79" s="11"/>
      <c r="K79" s="11"/>
      <c r="L79" s="11"/>
      <c r="M79" s="11"/>
      <c r="N79" s="11"/>
      <c r="O79" s="12"/>
      <c r="P79" s="167"/>
      <c r="Q79" s="11"/>
      <c r="R79" s="11"/>
      <c r="S79" s="11"/>
      <c r="T79" s="11"/>
      <c r="U79" s="11"/>
      <c r="V79" s="11"/>
      <c r="W79" s="11"/>
      <c r="X79" s="12"/>
      <c r="Y79" s="11"/>
    </row>
    <row r="80" spans="1:25" ht="15">
      <c r="A80" s="17">
        <v>79</v>
      </c>
      <c r="B80" s="11"/>
      <c r="C80" s="11"/>
      <c r="D80" s="12"/>
      <c r="E80" s="11"/>
      <c r="F80" s="27"/>
      <c r="G80" s="11"/>
      <c r="H80" s="11"/>
      <c r="I80" s="14"/>
      <c r="J80" s="11"/>
      <c r="K80" s="11"/>
      <c r="L80" s="11"/>
      <c r="M80" s="11"/>
      <c r="N80" s="11"/>
      <c r="O80" s="12"/>
      <c r="P80" s="167"/>
      <c r="Q80" s="11"/>
      <c r="R80" s="11"/>
      <c r="S80" s="11"/>
      <c r="T80" s="11"/>
      <c r="U80" s="11"/>
      <c r="V80" s="11"/>
      <c r="W80" s="11"/>
      <c r="X80" s="11"/>
      <c r="Y80" s="11"/>
    </row>
    <row r="81" spans="1:25" ht="15">
      <c r="A81" s="10">
        <v>80</v>
      </c>
      <c r="B81" s="11"/>
      <c r="C81" s="11"/>
      <c r="D81" s="11"/>
      <c r="E81" s="11"/>
      <c r="F81" s="13"/>
      <c r="G81" s="11"/>
      <c r="H81" s="11"/>
      <c r="I81" s="14"/>
      <c r="J81" s="11"/>
      <c r="K81" s="11"/>
      <c r="L81" s="11"/>
      <c r="M81" s="11"/>
      <c r="N81" s="11"/>
      <c r="O81" s="11"/>
      <c r="P81" s="170"/>
      <c r="Q81" s="11"/>
      <c r="R81" s="11"/>
      <c r="S81" s="11"/>
      <c r="T81" s="11"/>
      <c r="U81" s="11"/>
      <c r="V81" s="11"/>
      <c r="W81" s="11"/>
      <c r="X81" s="11"/>
      <c r="Y81" s="11"/>
    </row>
    <row r="82" spans="1:25" ht="15">
      <c r="A82" s="10">
        <v>81</v>
      </c>
      <c r="B82" s="11"/>
      <c r="C82" s="11"/>
      <c r="D82" s="11"/>
      <c r="E82" s="11"/>
      <c r="F82" s="13"/>
      <c r="G82" s="11"/>
      <c r="H82" s="11"/>
      <c r="I82" s="14"/>
      <c r="J82" s="11"/>
      <c r="K82" s="11"/>
      <c r="L82" s="11"/>
      <c r="M82" s="11"/>
      <c r="N82" s="11"/>
      <c r="O82" s="11"/>
      <c r="P82" s="170"/>
      <c r="Q82" s="11"/>
      <c r="R82" s="11"/>
      <c r="S82" s="11"/>
      <c r="T82" s="11"/>
      <c r="U82" s="11"/>
      <c r="V82" s="11"/>
      <c r="W82" s="11"/>
      <c r="X82" s="11"/>
      <c r="Y82" s="11"/>
    </row>
    <row r="83" spans="1:25" ht="15">
      <c r="A83" s="17">
        <v>82</v>
      </c>
      <c r="B83" s="11"/>
      <c r="C83" s="11"/>
      <c r="D83" s="11"/>
      <c r="E83" s="11"/>
      <c r="F83" s="13"/>
      <c r="G83" s="11"/>
      <c r="H83" s="11"/>
      <c r="I83" s="14"/>
      <c r="J83" s="11"/>
      <c r="K83" s="11"/>
      <c r="L83" s="11"/>
      <c r="M83" s="11"/>
      <c r="N83" s="11"/>
      <c r="O83" s="11"/>
      <c r="P83" s="170"/>
      <c r="Q83" s="11"/>
      <c r="R83" s="11"/>
      <c r="S83" s="11"/>
      <c r="T83" s="11"/>
      <c r="U83" s="11"/>
      <c r="V83" s="11"/>
      <c r="W83" s="11"/>
      <c r="X83" s="11"/>
      <c r="Y83" s="11"/>
    </row>
    <row r="84" spans="1:25" ht="15">
      <c r="A84" s="10">
        <v>83</v>
      </c>
      <c r="B84" s="11"/>
      <c r="C84" s="11"/>
      <c r="D84" s="11"/>
      <c r="E84" s="11"/>
      <c r="F84" s="13"/>
      <c r="G84" s="11"/>
      <c r="H84" s="11"/>
      <c r="I84" s="14"/>
      <c r="J84" s="11"/>
      <c r="K84" s="11"/>
      <c r="L84" s="11"/>
      <c r="M84" s="11"/>
      <c r="N84" s="11"/>
      <c r="O84" s="11"/>
      <c r="P84" s="170"/>
      <c r="Q84" s="11"/>
      <c r="R84" s="11"/>
      <c r="S84" s="11"/>
      <c r="T84" s="11"/>
      <c r="U84" s="11"/>
      <c r="V84" s="11"/>
      <c r="W84" s="11"/>
      <c r="X84" s="11"/>
      <c r="Y84" s="11"/>
    </row>
    <row r="85" spans="1:25" ht="15">
      <c r="A85" s="10">
        <v>84</v>
      </c>
      <c r="B85" s="11"/>
      <c r="C85" s="11"/>
      <c r="D85" s="11"/>
      <c r="E85" s="11"/>
      <c r="F85" s="13"/>
      <c r="G85" s="11"/>
      <c r="H85" s="11"/>
      <c r="I85" s="14"/>
      <c r="J85" s="11"/>
      <c r="K85" s="11"/>
      <c r="L85" s="11"/>
      <c r="M85" s="11"/>
      <c r="N85" s="11"/>
      <c r="O85" s="11"/>
      <c r="P85" s="170"/>
      <c r="Q85" s="11"/>
      <c r="R85" s="11"/>
      <c r="S85" s="11"/>
      <c r="T85" s="11"/>
      <c r="U85" s="11"/>
      <c r="V85" s="11"/>
      <c r="W85" s="11"/>
      <c r="X85" s="11"/>
      <c r="Y85" s="11"/>
    </row>
    <row r="86" spans="1:25" ht="15">
      <c r="A86" s="17">
        <v>85</v>
      </c>
      <c r="B86" s="11"/>
      <c r="C86" s="11"/>
      <c r="D86" s="11"/>
      <c r="E86" s="11"/>
      <c r="F86" s="13"/>
      <c r="G86" s="11"/>
      <c r="H86" s="11"/>
      <c r="I86" s="14"/>
      <c r="J86" s="11"/>
      <c r="K86" s="11"/>
      <c r="L86" s="11"/>
      <c r="M86" s="11"/>
      <c r="N86" s="11"/>
      <c r="O86" s="11"/>
      <c r="P86" s="170"/>
      <c r="Q86" s="11"/>
      <c r="R86" s="11"/>
      <c r="S86" s="11"/>
      <c r="T86" s="11"/>
      <c r="U86" s="11"/>
      <c r="V86" s="11"/>
      <c r="W86" s="11"/>
      <c r="X86" s="11"/>
      <c r="Y86" s="11"/>
    </row>
    <row r="87" spans="1:25" ht="15">
      <c r="A87" s="10">
        <v>86</v>
      </c>
      <c r="B87" s="11"/>
      <c r="C87" s="11"/>
      <c r="D87" s="11"/>
      <c r="E87" s="11"/>
      <c r="F87" s="13"/>
      <c r="G87" s="11"/>
      <c r="H87" s="11"/>
      <c r="I87" s="14"/>
      <c r="J87" s="11"/>
      <c r="K87" s="11"/>
      <c r="L87" s="11"/>
      <c r="M87" s="11"/>
      <c r="N87" s="11"/>
      <c r="O87" s="11"/>
      <c r="P87" s="170"/>
      <c r="Q87" s="11"/>
      <c r="R87" s="11"/>
      <c r="S87" s="11"/>
      <c r="T87" s="11"/>
      <c r="U87" s="11"/>
      <c r="V87" s="11"/>
      <c r="W87" s="11"/>
      <c r="X87" s="11"/>
      <c r="Y87" s="11"/>
    </row>
    <row r="88" spans="1:25" ht="15">
      <c r="A88" s="10">
        <v>87</v>
      </c>
      <c r="B88" s="11"/>
      <c r="C88" s="11"/>
      <c r="D88" s="11"/>
      <c r="E88" s="11"/>
      <c r="F88" s="13"/>
      <c r="G88" s="11"/>
      <c r="H88" s="11"/>
      <c r="I88" s="14"/>
      <c r="J88" s="11"/>
      <c r="K88" s="11"/>
      <c r="L88" s="11"/>
      <c r="M88" s="11"/>
      <c r="N88" s="11"/>
      <c r="O88" s="11"/>
      <c r="P88" s="170"/>
      <c r="Q88" s="11"/>
      <c r="R88" s="11"/>
      <c r="S88" s="11"/>
      <c r="T88" s="11"/>
      <c r="U88" s="11"/>
      <c r="V88" s="11"/>
      <c r="W88" s="11"/>
      <c r="X88" s="11"/>
      <c r="Y88" s="11"/>
    </row>
    <row r="89" spans="1:25" ht="15">
      <c r="A89" s="17">
        <v>88</v>
      </c>
      <c r="B89" s="11"/>
      <c r="C89" s="11"/>
      <c r="D89" s="11"/>
      <c r="E89" s="11"/>
      <c r="F89" s="13"/>
      <c r="G89" s="11"/>
      <c r="H89" s="11"/>
      <c r="I89" s="14"/>
      <c r="J89" s="11"/>
      <c r="K89" s="11"/>
      <c r="L89" s="11"/>
      <c r="M89" s="11"/>
      <c r="N89" s="11"/>
      <c r="O89" s="11"/>
      <c r="P89" s="170"/>
      <c r="Q89" s="11"/>
      <c r="R89" s="11"/>
      <c r="S89" s="11"/>
      <c r="T89" s="11"/>
      <c r="U89" s="11"/>
      <c r="V89" s="11"/>
      <c r="W89" s="11"/>
      <c r="X89" s="11"/>
      <c r="Y89" s="11"/>
    </row>
    <row r="90" spans="1:25" ht="15">
      <c r="A90" s="10">
        <v>89</v>
      </c>
      <c r="B90" s="11"/>
      <c r="C90" s="11"/>
      <c r="D90" s="11"/>
      <c r="E90" s="11"/>
      <c r="F90" s="13"/>
      <c r="G90" s="11"/>
      <c r="H90" s="11"/>
      <c r="I90" s="14"/>
      <c r="J90" s="11"/>
      <c r="K90" s="11"/>
      <c r="L90" s="11"/>
      <c r="M90" s="11"/>
      <c r="N90" s="11"/>
      <c r="O90" s="11"/>
      <c r="P90" s="170"/>
      <c r="Q90" s="11"/>
      <c r="R90" s="11"/>
      <c r="S90" s="11"/>
      <c r="T90" s="11"/>
      <c r="U90" s="11"/>
      <c r="V90" s="11"/>
      <c r="W90" s="11"/>
      <c r="X90" s="11"/>
      <c r="Y90" s="11"/>
    </row>
    <row r="91" spans="1:25" ht="15">
      <c r="A91" s="10">
        <v>90</v>
      </c>
      <c r="B91" s="11"/>
      <c r="C91" s="11"/>
      <c r="D91" s="11"/>
      <c r="E91" s="11"/>
      <c r="F91" s="13"/>
      <c r="G91" s="11"/>
      <c r="H91" s="11"/>
      <c r="I91" s="14"/>
      <c r="J91" s="11"/>
      <c r="K91" s="11"/>
      <c r="L91" s="11"/>
      <c r="M91" s="11"/>
      <c r="N91" s="11"/>
      <c r="O91" s="11"/>
      <c r="P91" s="170"/>
      <c r="Q91" s="11"/>
      <c r="R91" s="11"/>
      <c r="S91" s="11"/>
      <c r="T91" s="11"/>
      <c r="U91" s="11"/>
      <c r="V91" s="11"/>
      <c r="W91" s="11"/>
      <c r="X91" s="11"/>
      <c r="Y91" s="11"/>
    </row>
    <row r="92" spans="1:25" ht="15">
      <c r="A92" s="17">
        <v>91</v>
      </c>
      <c r="B92" s="11"/>
      <c r="C92" s="11"/>
      <c r="D92" s="11"/>
      <c r="E92" s="11"/>
      <c r="F92" s="13"/>
      <c r="G92" s="11"/>
      <c r="H92" s="11"/>
      <c r="I92" s="14"/>
      <c r="J92" s="11"/>
      <c r="K92" s="11"/>
      <c r="L92" s="11"/>
      <c r="M92" s="11"/>
      <c r="N92" s="11"/>
      <c r="O92" s="11"/>
      <c r="P92" s="170"/>
      <c r="Q92" s="11"/>
      <c r="R92" s="11"/>
      <c r="S92" s="11"/>
      <c r="T92" s="11"/>
      <c r="U92" s="11"/>
      <c r="V92" s="11"/>
      <c r="W92" s="11"/>
      <c r="X92" s="11"/>
      <c r="Y92" s="11"/>
    </row>
    <row r="93" spans="1:25" ht="15">
      <c r="A93" s="10">
        <v>92</v>
      </c>
      <c r="B93" s="11"/>
      <c r="C93" s="11"/>
      <c r="D93" s="11"/>
      <c r="E93" s="11"/>
      <c r="F93" s="13"/>
      <c r="G93" s="11"/>
      <c r="H93" s="11"/>
      <c r="I93" s="14"/>
      <c r="J93" s="11"/>
      <c r="K93" s="11"/>
      <c r="L93" s="11"/>
      <c r="M93" s="11"/>
      <c r="N93" s="11"/>
      <c r="O93" s="11"/>
      <c r="P93" s="170"/>
      <c r="Q93" s="11"/>
      <c r="R93" s="11"/>
      <c r="S93" s="11"/>
      <c r="T93" s="11"/>
      <c r="U93" s="11"/>
      <c r="V93" s="11"/>
      <c r="W93" s="11"/>
      <c r="X93" s="11"/>
      <c r="Y93" s="11"/>
    </row>
    <row r="94" spans="1:25" ht="15">
      <c r="A94" s="10">
        <v>93</v>
      </c>
      <c r="B94" s="11"/>
      <c r="C94" s="11"/>
      <c r="D94" s="11"/>
      <c r="E94" s="11"/>
      <c r="F94" s="13"/>
      <c r="G94" s="11"/>
      <c r="H94" s="11"/>
      <c r="I94" s="14"/>
      <c r="J94" s="11"/>
      <c r="K94" s="11"/>
      <c r="L94" s="11"/>
      <c r="M94" s="11"/>
      <c r="N94" s="11"/>
      <c r="O94" s="11"/>
      <c r="P94" s="170"/>
      <c r="Q94" s="11"/>
      <c r="R94" s="11"/>
      <c r="S94" s="11"/>
      <c r="T94" s="11"/>
      <c r="U94" s="11"/>
      <c r="V94" s="11"/>
      <c r="W94" s="11"/>
      <c r="X94" s="11"/>
      <c r="Y94" s="11"/>
    </row>
    <row r="95" spans="1:25" ht="15">
      <c r="A95" s="17">
        <v>94</v>
      </c>
      <c r="B95" s="11"/>
      <c r="C95" s="11"/>
      <c r="D95" s="11"/>
      <c r="E95" s="11"/>
      <c r="F95" s="13"/>
      <c r="G95" s="11"/>
      <c r="H95" s="11"/>
      <c r="I95" s="14"/>
      <c r="J95" s="11"/>
      <c r="K95" s="11"/>
      <c r="L95" s="11"/>
      <c r="M95" s="11"/>
      <c r="N95" s="11"/>
      <c r="O95" s="11"/>
      <c r="P95" s="170"/>
      <c r="Q95" s="11"/>
      <c r="R95" s="11"/>
      <c r="S95" s="11"/>
      <c r="T95" s="11"/>
      <c r="U95" s="11"/>
      <c r="V95" s="11"/>
      <c r="W95" s="11"/>
      <c r="X95" s="11"/>
      <c r="Y95" s="11"/>
    </row>
    <row r="96" spans="1:25" ht="15">
      <c r="A96" s="10">
        <v>95</v>
      </c>
      <c r="B96" s="11"/>
      <c r="C96" s="11"/>
      <c r="D96" s="11"/>
      <c r="E96" s="11"/>
      <c r="F96" s="13"/>
      <c r="G96" s="11"/>
      <c r="H96" s="11"/>
      <c r="I96" s="14"/>
      <c r="J96" s="11"/>
      <c r="K96" s="11"/>
      <c r="L96" s="11"/>
      <c r="M96" s="11"/>
      <c r="N96" s="11"/>
      <c r="O96" s="11"/>
      <c r="P96" s="170"/>
      <c r="Q96" s="11"/>
      <c r="R96" s="11"/>
      <c r="S96" s="11"/>
      <c r="T96" s="11"/>
      <c r="U96" s="11"/>
      <c r="V96" s="11"/>
      <c r="W96" s="11"/>
      <c r="X96" s="11"/>
      <c r="Y96" s="11"/>
    </row>
    <row r="97" spans="1:25" ht="15">
      <c r="A97" s="10">
        <v>96</v>
      </c>
      <c r="B97" s="11"/>
      <c r="C97" s="11"/>
      <c r="D97" s="11"/>
      <c r="E97" s="11"/>
      <c r="F97" s="13"/>
      <c r="G97" s="11"/>
      <c r="H97" s="11"/>
      <c r="I97" s="14"/>
      <c r="J97" s="11"/>
      <c r="K97" s="11"/>
      <c r="L97" s="11"/>
      <c r="M97" s="11"/>
      <c r="N97" s="11"/>
      <c r="O97" s="11"/>
      <c r="P97" s="170"/>
      <c r="Q97" s="11"/>
      <c r="R97" s="11"/>
      <c r="S97" s="11"/>
      <c r="T97" s="11"/>
      <c r="U97" s="11"/>
      <c r="V97" s="11"/>
      <c r="W97" s="11"/>
      <c r="X97" s="11"/>
      <c r="Y97" s="11"/>
    </row>
    <row r="98" spans="1:25" ht="15">
      <c r="A98" s="17">
        <v>97</v>
      </c>
      <c r="B98" s="11"/>
      <c r="C98" s="11"/>
      <c r="D98" s="11"/>
      <c r="E98" s="11"/>
      <c r="F98" s="13"/>
      <c r="G98" s="11"/>
      <c r="H98" s="11"/>
      <c r="I98" s="14"/>
      <c r="J98" s="11"/>
      <c r="K98" s="11"/>
      <c r="L98" s="11"/>
      <c r="M98" s="11"/>
      <c r="N98" s="11"/>
      <c r="O98" s="11"/>
      <c r="P98" s="170"/>
      <c r="Q98" s="11"/>
      <c r="R98" s="11"/>
      <c r="S98" s="11"/>
      <c r="T98" s="11"/>
      <c r="U98" s="11"/>
      <c r="V98" s="11"/>
      <c r="W98" s="11"/>
      <c r="X98" s="11"/>
      <c r="Y98" s="11"/>
    </row>
    <row r="99" spans="1:25" ht="15">
      <c r="A99" s="10">
        <v>98</v>
      </c>
      <c r="B99" s="11"/>
      <c r="C99" s="11"/>
      <c r="D99" s="11"/>
      <c r="E99" s="11"/>
      <c r="F99" s="13"/>
      <c r="G99" s="11"/>
      <c r="H99" s="11"/>
      <c r="I99" s="14"/>
      <c r="J99" s="11"/>
      <c r="K99" s="11"/>
      <c r="L99" s="11"/>
      <c r="M99" s="11"/>
      <c r="N99" s="11"/>
      <c r="O99" s="11"/>
      <c r="P99" s="170"/>
      <c r="Q99" s="11"/>
      <c r="R99" s="11"/>
      <c r="S99" s="11"/>
      <c r="T99" s="11"/>
      <c r="U99" s="11"/>
      <c r="V99" s="11"/>
      <c r="W99" s="11"/>
      <c r="X99" s="11"/>
      <c r="Y99" s="11"/>
    </row>
    <row r="100" spans="1:25" ht="15">
      <c r="A100" s="10">
        <v>99</v>
      </c>
      <c r="B100" s="11"/>
      <c r="C100" s="11"/>
      <c r="D100" s="11"/>
      <c r="E100" s="11"/>
      <c r="F100" s="13"/>
      <c r="G100" s="11"/>
      <c r="H100" s="11"/>
      <c r="I100" s="14"/>
      <c r="J100" s="11"/>
      <c r="K100" s="11"/>
      <c r="L100" s="11"/>
      <c r="M100" s="11"/>
      <c r="N100" s="11"/>
      <c r="O100" s="11"/>
      <c r="P100" s="170"/>
      <c r="Q100" s="11"/>
      <c r="R100" s="11"/>
      <c r="S100" s="11"/>
      <c r="T100" s="11"/>
      <c r="U100" s="11"/>
      <c r="V100" s="11"/>
      <c r="W100" s="11"/>
      <c r="X100" s="11"/>
      <c r="Y100" s="11"/>
    </row>
    <row r="101" spans="1:25" ht="15">
      <c r="A101" s="17">
        <v>100</v>
      </c>
      <c r="B101" s="11"/>
      <c r="C101" s="11"/>
      <c r="D101" s="11"/>
      <c r="E101" s="11"/>
      <c r="F101" s="13"/>
      <c r="G101" s="11"/>
      <c r="H101" s="11"/>
      <c r="I101" s="14"/>
      <c r="J101" s="11"/>
      <c r="K101" s="11"/>
      <c r="L101" s="11"/>
      <c r="M101" s="11"/>
      <c r="N101" s="11"/>
      <c r="O101" s="11"/>
      <c r="P101" s="170"/>
      <c r="Q101" s="11"/>
      <c r="R101" s="11"/>
      <c r="S101" s="11"/>
      <c r="T101" s="11"/>
      <c r="U101" s="11"/>
      <c r="V101" s="11"/>
      <c r="W101" s="11"/>
      <c r="X101" s="11"/>
      <c r="Y101" s="11"/>
    </row>
    <row r="102" spans="1:25" ht="15">
      <c r="A102" s="10">
        <v>101</v>
      </c>
      <c r="B102" s="11"/>
      <c r="C102" s="11"/>
      <c r="D102" s="11"/>
      <c r="E102" s="11"/>
      <c r="F102" s="13"/>
      <c r="G102" s="11"/>
      <c r="H102" s="11"/>
      <c r="I102" s="14"/>
      <c r="J102" s="11"/>
      <c r="K102" s="11"/>
      <c r="L102" s="11"/>
      <c r="M102" s="11"/>
      <c r="N102" s="11"/>
      <c r="O102" s="11"/>
      <c r="P102" s="170"/>
      <c r="Q102" s="11"/>
      <c r="R102" s="11"/>
      <c r="S102" s="11"/>
      <c r="T102" s="11"/>
      <c r="U102" s="11"/>
      <c r="V102" s="11"/>
      <c r="W102" s="11"/>
      <c r="X102" s="11"/>
      <c r="Y102" s="11"/>
    </row>
    <row r="103" spans="1:25" ht="15">
      <c r="A103" s="10">
        <v>102</v>
      </c>
      <c r="B103" s="11"/>
      <c r="C103" s="11"/>
      <c r="D103" s="11"/>
      <c r="E103" s="11"/>
      <c r="F103" s="13"/>
      <c r="G103" s="11"/>
      <c r="H103" s="11"/>
      <c r="I103" s="14"/>
      <c r="J103" s="11"/>
      <c r="K103" s="11"/>
      <c r="L103" s="11"/>
      <c r="M103" s="11"/>
      <c r="N103" s="11"/>
      <c r="O103" s="11"/>
      <c r="P103" s="170"/>
      <c r="Q103" s="11"/>
      <c r="R103" s="11"/>
      <c r="S103" s="11"/>
      <c r="T103" s="11"/>
      <c r="U103" s="11"/>
      <c r="V103" s="11"/>
      <c r="W103" s="11"/>
      <c r="X103" s="11"/>
      <c r="Y103" s="11"/>
    </row>
    <row r="104" spans="1:25" ht="15">
      <c r="A104" s="17">
        <v>103</v>
      </c>
      <c r="B104" s="11"/>
      <c r="C104" s="11"/>
      <c r="D104" s="11"/>
      <c r="E104" s="11"/>
      <c r="F104" s="13"/>
      <c r="G104" s="11"/>
      <c r="H104" s="11"/>
      <c r="I104" s="14"/>
      <c r="J104" s="11"/>
      <c r="K104" s="11"/>
      <c r="L104" s="11"/>
      <c r="M104" s="11"/>
      <c r="N104" s="11"/>
      <c r="O104" s="11"/>
      <c r="P104" s="170"/>
      <c r="Q104" s="11"/>
      <c r="R104" s="11"/>
      <c r="S104" s="11"/>
      <c r="T104" s="11"/>
      <c r="U104" s="11"/>
      <c r="V104" s="11"/>
      <c r="W104" s="11"/>
      <c r="X104" s="11"/>
      <c r="Y104" s="11"/>
    </row>
    <row r="105" spans="1:25" ht="15">
      <c r="A105" s="10">
        <v>104</v>
      </c>
      <c r="B105" s="11"/>
      <c r="C105" s="11"/>
      <c r="D105" s="11"/>
      <c r="E105" s="11"/>
      <c r="F105" s="13"/>
      <c r="G105" s="11"/>
      <c r="H105" s="11"/>
      <c r="I105" s="14"/>
      <c r="J105" s="11"/>
      <c r="K105" s="11"/>
      <c r="L105" s="11"/>
      <c r="M105" s="11"/>
      <c r="N105" s="11"/>
      <c r="O105" s="11"/>
      <c r="P105" s="170"/>
      <c r="Q105" s="11"/>
      <c r="R105" s="11"/>
      <c r="S105" s="11"/>
      <c r="T105" s="11"/>
      <c r="U105" s="11"/>
      <c r="V105" s="11"/>
      <c r="W105" s="11"/>
      <c r="X105" s="11"/>
      <c r="Y105" s="11"/>
    </row>
    <row r="106" spans="1:25" ht="15">
      <c r="A106" s="10">
        <v>105</v>
      </c>
      <c r="B106" s="11"/>
      <c r="C106" s="11"/>
      <c r="D106" s="11"/>
      <c r="E106" s="11"/>
      <c r="F106" s="13"/>
      <c r="G106" s="11"/>
      <c r="H106" s="11"/>
      <c r="I106" s="14"/>
      <c r="J106" s="11"/>
      <c r="K106" s="11"/>
      <c r="L106" s="11"/>
      <c r="M106" s="11"/>
      <c r="N106" s="11"/>
      <c r="O106" s="11"/>
      <c r="P106" s="170"/>
      <c r="Q106" s="11"/>
      <c r="R106" s="11"/>
      <c r="S106" s="11"/>
      <c r="T106" s="11"/>
      <c r="U106" s="11"/>
      <c r="V106" s="11"/>
      <c r="W106" s="11"/>
      <c r="X106" s="11"/>
      <c r="Y106" s="11"/>
    </row>
    <row r="107" spans="1:25" ht="15">
      <c r="A107" s="17">
        <v>106</v>
      </c>
      <c r="B107" s="11"/>
      <c r="C107" s="11"/>
      <c r="D107" s="11"/>
      <c r="E107" s="11"/>
      <c r="F107" s="13"/>
      <c r="G107" s="11"/>
      <c r="H107" s="11"/>
      <c r="I107" s="14"/>
      <c r="J107" s="11"/>
      <c r="K107" s="11"/>
      <c r="L107" s="11"/>
      <c r="M107" s="11"/>
      <c r="N107" s="11"/>
      <c r="O107" s="11"/>
      <c r="P107" s="170"/>
      <c r="Q107" s="11"/>
      <c r="R107" s="11"/>
      <c r="S107" s="11"/>
      <c r="T107" s="11"/>
      <c r="U107" s="11"/>
      <c r="V107" s="11"/>
      <c r="W107" s="11"/>
      <c r="X107" s="11"/>
      <c r="Y107" s="11"/>
    </row>
    <row r="108" spans="1:25" ht="15">
      <c r="A108" s="10">
        <v>107</v>
      </c>
      <c r="B108" s="11"/>
      <c r="C108" s="11"/>
      <c r="D108" s="11"/>
      <c r="E108" s="11"/>
      <c r="F108" s="13"/>
      <c r="G108" s="11"/>
      <c r="H108" s="11"/>
      <c r="I108" s="14"/>
      <c r="J108" s="11"/>
      <c r="K108" s="11"/>
      <c r="L108" s="11"/>
      <c r="M108" s="11"/>
      <c r="N108" s="11"/>
      <c r="O108" s="11"/>
      <c r="P108" s="170"/>
      <c r="Q108" s="11"/>
      <c r="R108" s="11"/>
      <c r="S108" s="11"/>
      <c r="T108" s="11"/>
      <c r="U108" s="11"/>
      <c r="V108" s="11"/>
      <c r="W108" s="11"/>
      <c r="X108" s="11"/>
      <c r="Y108" s="11"/>
    </row>
    <row r="109" spans="1:25" ht="15">
      <c r="A109" s="10">
        <v>108</v>
      </c>
      <c r="B109" s="11"/>
      <c r="C109" s="11"/>
      <c r="D109" s="11"/>
      <c r="E109" s="11"/>
      <c r="F109" s="13"/>
      <c r="G109" s="11"/>
      <c r="H109" s="11"/>
      <c r="I109" s="14"/>
      <c r="J109" s="11"/>
      <c r="K109" s="11"/>
      <c r="L109" s="11"/>
      <c r="M109" s="11"/>
      <c r="N109" s="11"/>
      <c r="O109" s="11"/>
      <c r="P109" s="170"/>
      <c r="Q109" s="11"/>
      <c r="R109" s="11"/>
      <c r="S109" s="11"/>
      <c r="T109" s="11"/>
      <c r="U109" s="11"/>
      <c r="V109" s="11"/>
      <c r="W109" s="11"/>
      <c r="X109" s="11"/>
      <c r="Y109" s="11"/>
    </row>
    <row r="110" spans="1:25" ht="15">
      <c r="A110" s="17">
        <v>109</v>
      </c>
      <c r="B110" s="11"/>
      <c r="C110" s="11"/>
      <c r="D110" s="11"/>
      <c r="E110" s="11"/>
      <c r="F110" s="13"/>
      <c r="G110" s="11"/>
      <c r="H110" s="11"/>
      <c r="I110" s="14"/>
      <c r="J110" s="11"/>
      <c r="K110" s="11"/>
      <c r="L110" s="11"/>
      <c r="M110" s="11"/>
      <c r="N110" s="11"/>
      <c r="O110" s="11"/>
      <c r="P110" s="170"/>
      <c r="Q110" s="11"/>
      <c r="R110" s="11"/>
      <c r="S110" s="11"/>
      <c r="T110" s="11"/>
      <c r="U110" s="11"/>
      <c r="V110" s="11"/>
      <c r="W110" s="11"/>
      <c r="X110" s="11"/>
      <c r="Y110" s="11"/>
    </row>
    <row r="111" spans="1:25" ht="15">
      <c r="A111" s="10">
        <v>110</v>
      </c>
      <c r="B111" s="11"/>
      <c r="C111" s="11"/>
      <c r="D111" s="11"/>
      <c r="E111" s="11"/>
      <c r="F111" s="13"/>
      <c r="G111" s="11"/>
      <c r="H111" s="11"/>
      <c r="I111" s="14"/>
      <c r="J111" s="11"/>
      <c r="K111" s="11"/>
      <c r="L111" s="11"/>
      <c r="M111" s="11"/>
      <c r="N111" s="11"/>
      <c r="O111" s="11"/>
      <c r="P111" s="170"/>
      <c r="Q111" s="11"/>
      <c r="R111" s="11"/>
      <c r="S111" s="11"/>
      <c r="T111" s="11"/>
      <c r="U111" s="11"/>
      <c r="V111" s="11"/>
      <c r="W111" s="11"/>
      <c r="X111" s="11"/>
      <c r="Y111" s="11"/>
    </row>
    <row r="112" spans="1:25" ht="15">
      <c r="A112" s="10">
        <v>111</v>
      </c>
      <c r="B112" s="11"/>
      <c r="C112" s="11"/>
      <c r="D112" s="11"/>
      <c r="E112" s="11"/>
      <c r="F112" s="13"/>
      <c r="G112" s="11"/>
      <c r="H112" s="11"/>
      <c r="I112" s="14"/>
      <c r="J112" s="11"/>
      <c r="K112" s="11"/>
      <c r="L112" s="11"/>
      <c r="M112" s="11"/>
      <c r="N112" s="11"/>
      <c r="O112" s="11"/>
      <c r="P112" s="170"/>
      <c r="Q112" s="11"/>
      <c r="R112" s="11"/>
      <c r="S112" s="11"/>
      <c r="T112" s="11"/>
      <c r="U112" s="11"/>
      <c r="V112" s="11"/>
      <c r="W112" s="11"/>
      <c r="X112" s="11"/>
      <c r="Y112" s="11"/>
    </row>
    <row r="113" spans="1:25" ht="15">
      <c r="A113" s="17">
        <v>112</v>
      </c>
      <c r="B113" s="11"/>
      <c r="C113" s="11"/>
      <c r="D113" s="11"/>
      <c r="E113" s="11"/>
      <c r="F113" s="13"/>
      <c r="G113" s="11"/>
      <c r="H113" s="11"/>
      <c r="I113" s="14"/>
      <c r="J113" s="11"/>
      <c r="K113" s="11"/>
      <c r="L113" s="11"/>
      <c r="M113" s="11"/>
      <c r="N113" s="11"/>
      <c r="O113" s="11"/>
      <c r="P113" s="170"/>
      <c r="Q113" s="11"/>
      <c r="R113" s="11"/>
      <c r="S113" s="11"/>
      <c r="T113" s="11"/>
      <c r="U113" s="11"/>
      <c r="V113" s="11"/>
      <c r="W113" s="11"/>
      <c r="X113" s="11"/>
      <c r="Y113" s="11"/>
    </row>
    <row r="114" spans="1:25" ht="15">
      <c r="A114" s="10">
        <v>113</v>
      </c>
      <c r="B114" s="11"/>
      <c r="C114" s="11"/>
      <c r="D114" s="11"/>
      <c r="E114" s="11"/>
      <c r="F114" s="13"/>
      <c r="G114" s="11"/>
      <c r="H114" s="11"/>
      <c r="I114" s="14"/>
      <c r="J114" s="11"/>
      <c r="K114" s="11"/>
      <c r="L114" s="11"/>
      <c r="M114" s="11"/>
      <c r="N114" s="11"/>
      <c r="O114" s="11"/>
      <c r="P114" s="170"/>
      <c r="Q114" s="11"/>
      <c r="R114" s="11"/>
      <c r="S114" s="11"/>
      <c r="T114" s="11"/>
      <c r="U114" s="11"/>
      <c r="V114" s="11"/>
      <c r="W114" s="11"/>
      <c r="X114" s="11"/>
      <c r="Y114" s="11"/>
    </row>
    <row r="115" spans="1:25" ht="15">
      <c r="A115" s="10">
        <v>114</v>
      </c>
      <c r="B115" s="11"/>
      <c r="C115" s="11"/>
      <c r="D115" s="11"/>
      <c r="E115" s="11"/>
      <c r="F115" s="13"/>
      <c r="G115" s="11"/>
      <c r="H115" s="11"/>
      <c r="I115" s="14"/>
      <c r="J115" s="11"/>
      <c r="K115" s="11"/>
      <c r="L115" s="11"/>
      <c r="M115" s="11"/>
      <c r="N115" s="11"/>
      <c r="O115" s="11"/>
      <c r="P115" s="170"/>
      <c r="Q115" s="11"/>
      <c r="R115" s="11"/>
      <c r="S115" s="11"/>
      <c r="T115" s="11"/>
      <c r="U115" s="11"/>
      <c r="V115" s="11"/>
      <c r="W115" s="11"/>
      <c r="X115" s="11"/>
      <c r="Y115" s="11"/>
    </row>
    <row r="116" spans="1:25" ht="15">
      <c r="A116" s="17">
        <v>115</v>
      </c>
      <c r="B116" s="11"/>
      <c r="C116" s="11"/>
      <c r="D116" s="11"/>
      <c r="E116" s="11"/>
      <c r="F116" s="13"/>
      <c r="G116" s="11"/>
      <c r="H116" s="11"/>
      <c r="I116" s="14"/>
      <c r="J116" s="11"/>
      <c r="K116" s="11"/>
      <c r="L116" s="11"/>
      <c r="M116" s="11"/>
      <c r="N116" s="11"/>
      <c r="O116" s="11"/>
      <c r="P116" s="170"/>
      <c r="Q116" s="11"/>
      <c r="R116" s="11"/>
      <c r="S116" s="11"/>
      <c r="T116" s="11"/>
      <c r="U116" s="11"/>
      <c r="V116" s="11"/>
      <c r="W116" s="11"/>
      <c r="X116" s="11"/>
      <c r="Y116" s="11"/>
    </row>
    <row r="117" spans="1:25" ht="15">
      <c r="A117" s="10">
        <v>116</v>
      </c>
      <c r="B117" s="11"/>
      <c r="C117" s="11"/>
      <c r="D117" s="11"/>
      <c r="E117" s="11"/>
      <c r="F117" s="13"/>
      <c r="G117" s="11"/>
      <c r="H117" s="11"/>
      <c r="I117" s="14"/>
      <c r="J117" s="11"/>
      <c r="K117" s="11"/>
      <c r="L117" s="11"/>
      <c r="M117" s="11"/>
      <c r="N117" s="11"/>
      <c r="O117" s="11"/>
      <c r="P117" s="170"/>
      <c r="Q117" s="11"/>
      <c r="R117" s="11"/>
      <c r="S117" s="11"/>
      <c r="T117" s="11"/>
      <c r="U117" s="11"/>
      <c r="V117" s="11"/>
      <c r="W117" s="11"/>
      <c r="X117" s="11"/>
      <c r="Y117" s="11"/>
    </row>
    <row r="118" spans="1:25" ht="15">
      <c r="A118" s="10">
        <v>117</v>
      </c>
      <c r="B118" s="11"/>
      <c r="C118" s="11"/>
      <c r="D118" s="11"/>
      <c r="E118" s="11"/>
      <c r="F118" s="13"/>
      <c r="G118" s="11"/>
      <c r="H118" s="11"/>
      <c r="I118" s="14"/>
      <c r="J118" s="11"/>
      <c r="K118" s="11"/>
      <c r="L118" s="11"/>
      <c r="M118" s="11"/>
      <c r="N118" s="11"/>
      <c r="O118" s="11"/>
      <c r="P118" s="170"/>
      <c r="Q118" s="11"/>
      <c r="R118" s="11"/>
      <c r="S118" s="11"/>
      <c r="T118" s="11"/>
      <c r="U118" s="11"/>
      <c r="V118" s="11"/>
      <c r="W118" s="11"/>
      <c r="X118" s="11"/>
      <c r="Y118" s="11"/>
    </row>
    <row r="119" spans="1:25" ht="15">
      <c r="A119" s="17">
        <v>118</v>
      </c>
      <c r="B119" s="11"/>
      <c r="C119" s="11"/>
      <c r="D119" s="11"/>
      <c r="E119" s="11"/>
      <c r="F119" s="13"/>
      <c r="G119" s="11"/>
      <c r="H119" s="11"/>
      <c r="I119" s="14"/>
      <c r="J119" s="11"/>
      <c r="K119" s="11"/>
      <c r="L119" s="11"/>
      <c r="M119" s="11"/>
      <c r="N119" s="11"/>
      <c r="O119" s="11"/>
      <c r="P119" s="170"/>
      <c r="Q119" s="11"/>
      <c r="R119" s="11"/>
      <c r="S119" s="11"/>
      <c r="T119" s="11"/>
      <c r="U119" s="11"/>
      <c r="V119" s="11"/>
      <c r="W119" s="11"/>
      <c r="X119" s="11"/>
      <c r="Y119" s="11"/>
    </row>
    <row r="120" spans="1:25" ht="15">
      <c r="A120" s="10">
        <v>119</v>
      </c>
      <c r="B120" s="11"/>
      <c r="C120" s="11"/>
      <c r="D120" s="11"/>
      <c r="E120" s="11"/>
      <c r="F120" s="13"/>
      <c r="G120" s="11"/>
      <c r="H120" s="11"/>
      <c r="I120" s="14"/>
      <c r="J120" s="11"/>
      <c r="K120" s="11"/>
      <c r="L120" s="11"/>
      <c r="M120" s="11"/>
      <c r="N120" s="11"/>
      <c r="O120" s="11"/>
      <c r="P120" s="170"/>
      <c r="Q120" s="11"/>
      <c r="R120" s="11"/>
      <c r="S120" s="11"/>
      <c r="T120" s="11"/>
      <c r="U120" s="11"/>
      <c r="V120" s="11"/>
      <c r="W120" s="11"/>
      <c r="X120" s="11"/>
      <c r="Y120" s="11"/>
    </row>
    <row r="121" spans="1:25" ht="15">
      <c r="A121" s="10">
        <v>120</v>
      </c>
      <c r="B121" s="11"/>
      <c r="C121" s="11"/>
      <c r="D121" s="11"/>
      <c r="E121" s="11"/>
      <c r="F121" s="13"/>
      <c r="G121" s="11"/>
      <c r="H121" s="11"/>
      <c r="I121" s="14"/>
      <c r="J121" s="11"/>
      <c r="K121" s="11"/>
      <c r="L121" s="11"/>
      <c r="M121" s="11"/>
      <c r="N121" s="11"/>
      <c r="O121" s="11"/>
      <c r="P121" s="170"/>
      <c r="Q121" s="11"/>
      <c r="R121" s="11"/>
      <c r="S121" s="11"/>
      <c r="T121" s="11"/>
      <c r="U121" s="11"/>
      <c r="V121" s="11"/>
      <c r="W121" s="11"/>
      <c r="X121" s="11"/>
      <c r="Y121" s="11"/>
    </row>
    <row r="122" spans="1:25" ht="15">
      <c r="A122" s="17">
        <v>121</v>
      </c>
      <c r="B122" s="11"/>
      <c r="C122" s="11"/>
      <c r="D122" s="11"/>
      <c r="E122" s="11"/>
      <c r="F122" s="13"/>
      <c r="G122" s="11"/>
      <c r="H122" s="11"/>
      <c r="I122" s="14"/>
      <c r="J122" s="11"/>
      <c r="K122" s="11"/>
      <c r="L122" s="11"/>
      <c r="M122" s="11"/>
      <c r="N122" s="11"/>
      <c r="O122" s="11"/>
      <c r="P122" s="170"/>
      <c r="Q122" s="11"/>
      <c r="R122" s="11"/>
      <c r="S122" s="11"/>
      <c r="T122" s="11"/>
      <c r="U122" s="11"/>
      <c r="V122" s="11"/>
      <c r="W122" s="11"/>
      <c r="X122" s="11"/>
      <c r="Y122" s="11"/>
    </row>
    <row r="123" spans="1:25" ht="15">
      <c r="A123" s="10">
        <v>122</v>
      </c>
      <c r="B123" s="11"/>
      <c r="C123" s="11"/>
      <c r="D123" s="11"/>
      <c r="E123" s="11"/>
      <c r="F123" s="13"/>
      <c r="G123" s="11"/>
      <c r="H123" s="11"/>
      <c r="I123" s="14"/>
      <c r="J123" s="11"/>
      <c r="K123" s="11"/>
      <c r="L123" s="11"/>
      <c r="M123" s="11"/>
      <c r="N123" s="11"/>
      <c r="O123" s="11"/>
      <c r="P123" s="170"/>
      <c r="Q123" s="11"/>
      <c r="R123" s="11"/>
      <c r="S123" s="11"/>
      <c r="T123" s="11"/>
      <c r="U123" s="11"/>
      <c r="V123" s="11"/>
      <c r="W123" s="11"/>
      <c r="X123" s="11"/>
      <c r="Y123" s="11"/>
    </row>
    <row r="124" spans="1:25" ht="15">
      <c r="A124" s="10">
        <v>123</v>
      </c>
      <c r="B124" s="11"/>
      <c r="C124" s="11"/>
      <c r="D124" s="11"/>
      <c r="E124" s="11"/>
      <c r="F124" s="13"/>
      <c r="G124" s="11"/>
      <c r="H124" s="11"/>
      <c r="I124" s="14"/>
      <c r="J124" s="11"/>
      <c r="K124" s="11"/>
      <c r="L124" s="11"/>
      <c r="M124" s="11"/>
      <c r="N124" s="11"/>
      <c r="O124" s="11"/>
      <c r="P124" s="170"/>
      <c r="Q124" s="11"/>
      <c r="R124" s="11"/>
      <c r="S124" s="11"/>
      <c r="T124" s="11"/>
      <c r="U124" s="11"/>
      <c r="V124" s="11"/>
      <c r="W124" s="11"/>
      <c r="X124" s="11"/>
      <c r="Y124" s="11"/>
    </row>
    <row r="125" spans="1:25" ht="15">
      <c r="A125" s="17">
        <v>124</v>
      </c>
      <c r="B125" s="11"/>
      <c r="C125" s="11"/>
      <c r="D125" s="11"/>
      <c r="E125" s="11"/>
      <c r="F125" s="13"/>
      <c r="G125" s="11"/>
      <c r="H125" s="11"/>
      <c r="I125" s="14"/>
      <c r="J125" s="11"/>
      <c r="K125" s="11"/>
      <c r="L125" s="11"/>
      <c r="M125" s="11"/>
      <c r="N125" s="11"/>
      <c r="O125" s="11"/>
      <c r="P125" s="170"/>
      <c r="Q125" s="11"/>
      <c r="R125" s="11"/>
      <c r="S125" s="11"/>
      <c r="T125" s="11"/>
      <c r="U125" s="11"/>
      <c r="V125" s="11"/>
      <c r="W125" s="11"/>
      <c r="X125" s="11"/>
      <c r="Y125" s="11"/>
    </row>
    <row r="126" spans="1:25" ht="15">
      <c r="A126" s="10">
        <v>125</v>
      </c>
      <c r="B126" s="11"/>
      <c r="C126" s="11"/>
      <c r="D126" s="11"/>
      <c r="E126" s="11"/>
      <c r="F126" s="13"/>
      <c r="G126" s="11"/>
      <c r="H126" s="11"/>
      <c r="I126" s="14"/>
      <c r="J126" s="11"/>
      <c r="K126" s="11"/>
      <c r="L126" s="11"/>
      <c r="M126" s="11"/>
      <c r="N126" s="11"/>
      <c r="O126" s="11"/>
      <c r="P126" s="170"/>
      <c r="Q126" s="11"/>
      <c r="R126" s="11"/>
      <c r="S126" s="11"/>
      <c r="T126" s="11"/>
      <c r="U126" s="11"/>
      <c r="V126" s="11"/>
      <c r="W126" s="11"/>
      <c r="X126" s="11"/>
      <c r="Y126" s="11"/>
    </row>
    <row r="127" spans="1:25" ht="15">
      <c r="A127" s="10">
        <v>126</v>
      </c>
      <c r="B127" s="11"/>
      <c r="C127" s="11"/>
      <c r="D127" s="11"/>
      <c r="E127" s="11"/>
      <c r="F127" s="13"/>
      <c r="G127" s="11"/>
      <c r="H127" s="11"/>
      <c r="I127" s="14"/>
      <c r="J127" s="11"/>
      <c r="K127" s="11"/>
      <c r="L127" s="11"/>
      <c r="M127" s="11"/>
      <c r="N127" s="11"/>
      <c r="O127" s="11"/>
      <c r="P127" s="170"/>
      <c r="Q127" s="11"/>
      <c r="R127" s="11"/>
      <c r="S127" s="11"/>
      <c r="T127" s="11"/>
      <c r="U127" s="11"/>
      <c r="V127" s="11"/>
      <c r="W127" s="11"/>
      <c r="X127" s="11"/>
      <c r="Y127" s="11"/>
    </row>
    <row r="128" spans="1:25" ht="15">
      <c r="A128" s="17">
        <v>127</v>
      </c>
      <c r="B128" s="11"/>
      <c r="C128" s="11"/>
      <c r="D128" s="11"/>
      <c r="E128" s="11"/>
      <c r="F128" s="13"/>
      <c r="G128" s="11"/>
      <c r="H128" s="11"/>
      <c r="I128" s="14"/>
      <c r="J128" s="11"/>
      <c r="K128" s="11"/>
      <c r="L128" s="11"/>
      <c r="M128" s="11"/>
      <c r="N128" s="11"/>
      <c r="O128" s="11"/>
      <c r="P128" s="170"/>
      <c r="Q128" s="11"/>
      <c r="R128" s="11"/>
      <c r="S128" s="11"/>
      <c r="T128" s="11"/>
      <c r="U128" s="11"/>
      <c r="V128" s="11"/>
      <c r="W128" s="11"/>
      <c r="X128" s="11"/>
      <c r="Y128" s="11"/>
    </row>
    <row r="129" spans="1:25" ht="15">
      <c r="A129" s="10">
        <v>128</v>
      </c>
      <c r="B129" s="11"/>
      <c r="C129" s="11"/>
      <c r="D129" s="11"/>
      <c r="E129" s="11"/>
      <c r="F129" s="13"/>
      <c r="G129" s="11"/>
      <c r="H129" s="11"/>
      <c r="I129" s="14"/>
      <c r="J129" s="11"/>
      <c r="K129" s="11"/>
      <c r="L129" s="11"/>
      <c r="M129" s="11"/>
      <c r="N129" s="11"/>
      <c r="O129" s="11"/>
      <c r="P129" s="170"/>
      <c r="Q129" s="11"/>
      <c r="R129" s="11"/>
      <c r="S129" s="11"/>
      <c r="T129" s="11"/>
      <c r="U129" s="11"/>
      <c r="V129" s="11"/>
      <c r="W129" s="11"/>
      <c r="X129" s="11"/>
      <c r="Y129" s="11"/>
    </row>
    <row r="130" spans="1:25" ht="15">
      <c r="A130" s="10">
        <v>129</v>
      </c>
      <c r="B130" s="11"/>
      <c r="C130" s="11"/>
      <c r="D130" s="11"/>
      <c r="E130" s="11"/>
      <c r="F130" s="13"/>
      <c r="G130" s="11"/>
      <c r="H130" s="11"/>
      <c r="I130" s="14"/>
      <c r="J130" s="11"/>
      <c r="K130" s="11"/>
      <c r="L130" s="11"/>
      <c r="M130" s="11"/>
      <c r="N130" s="11"/>
      <c r="O130" s="11"/>
      <c r="P130" s="170"/>
      <c r="Q130" s="11"/>
      <c r="R130" s="11"/>
      <c r="S130" s="11"/>
      <c r="T130" s="11"/>
      <c r="U130" s="11"/>
      <c r="V130" s="11"/>
      <c r="W130" s="11"/>
      <c r="X130" s="11"/>
      <c r="Y130" s="11"/>
    </row>
    <row r="131" spans="1:25" ht="15">
      <c r="A131" s="17">
        <v>130</v>
      </c>
      <c r="B131" s="11"/>
      <c r="C131" s="11"/>
      <c r="D131" s="11"/>
      <c r="E131" s="11"/>
      <c r="F131" s="13"/>
      <c r="G131" s="11"/>
      <c r="H131" s="11"/>
      <c r="I131" s="14"/>
      <c r="J131" s="11"/>
      <c r="K131" s="11"/>
      <c r="L131" s="11"/>
      <c r="M131" s="11"/>
      <c r="N131" s="11"/>
      <c r="O131" s="11"/>
      <c r="P131" s="170"/>
      <c r="Q131" s="11"/>
      <c r="R131" s="11"/>
      <c r="S131" s="11"/>
      <c r="T131" s="11"/>
      <c r="U131" s="11"/>
      <c r="V131" s="11"/>
      <c r="W131" s="11"/>
      <c r="X131" s="11"/>
      <c r="Y131" s="11"/>
    </row>
    <row r="132" spans="1:25" ht="15">
      <c r="A132" s="10">
        <v>131</v>
      </c>
      <c r="B132" s="11"/>
      <c r="C132" s="11"/>
      <c r="D132" s="11"/>
      <c r="E132" s="11"/>
      <c r="F132" s="13"/>
      <c r="G132" s="11"/>
      <c r="H132" s="11"/>
      <c r="I132" s="14"/>
      <c r="J132" s="11"/>
      <c r="K132" s="11"/>
      <c r="L132" s="11"/>
      <c r="M132" s="11"/>
      <c r="N132" s="11"/>
      <c r="O132" s="11"/>
      <c r="P132" s="170"/>
      <c r="Q132" s="11"/>
      <c r="R132" s="11"/>
      <c r="S132" s="11"/>
      <c r="T132" s="11"/>
      <c r="U132" s="11"/>
      <c r="V132" s="11"/>
      <c r="W132" s="11"/>
      <c r="X132" s="11"/>
      <c r="Y132" s="11"/>
    </row>
    <row r="133" spans="1:25" ht="15">
      <c r="A133" s="10">
        <v>132</v>
      </c>
      <c r="B133" s="11"/>
      <c r="C133" s="11"/>
      <c r="D133" s="11"/>
      <c r="E133" s="11"/>
      <c r="F133" s="13"/>
      <c r="G133" s="11"/>
      <c r="H133" s="11"/>
      <c r="I133" s="14"/>
      <c r="J133" s="11"/>
      <c r="K133" s="11"/>
      <c r="L133" s="11"/>
      <c r="M133" s="11"/>
      <c r="N133" s="11"/>
      <c r="O133" s="11"/>
      <c r="P133" s="170"/>
      <c r="Q133" s="11"/>
      <c r="R133" s="11"/>
      <c r="S133" s="11"/>
      <c r="T133" s="11"/>
      <c r="U133" s="11"/>
      <c r="V133" s="11"/>
      <c r="W133" s="11"/>
      <c r="X133" s="11"/>
      <c r="Y133" s="11"/>
    </row>
    <row r="134" spans="1:25" ht="15">
      <c r="A134" s="17">
        <v>133</v>
      </c>
      <c r="B134" s="11"/>
      <c r="C134" s="11"/>
      <c r="D134" s="11"/>
      <c r="E134" s="11"/>
      <c r="F134" s="13"/>
      <c r="G134" s="11"/>
      <c r="H134" s="11"/>
      <c r="I134" s="14"/>
      <c r="J134" s="11"/>
      <c r="K134" s="11"/>
      <c r="L134" s="11"/>
      <c r="M134" s="11"/>
      <c r="N134" s="11"/>
      <c r="O134" s="11"/>
      <c r="P134" s="170"/>
      <c r="Q134" s="11"/>
      <c r="R134" s="11"/>
      <c r="S134" s="11"/>
      <c r="T134" s="11"/>
      <c r="U134" s="11"/>
      <c r="V134" s="11"/>
      <c r="W134" s="11"/>
      <c r="X134" s="11"/>
      <c r="Y134" s="11"/>
    </row>
    <row r="135" spans="1:25" ht="15">
      <c r="A135" s="10">
        <v>134</v>
      </c>
      <c r="B135" s="11"/>
      <c r="C135" s="11"/>
      <c r="D135" s="11"/>
      <c r="E135" s="11"/>
      <c r="F135" s="13"/>
      <c r="G135" s="11"/>
      <c r="H135" s="11"/>
      <c r="I135" s="14"/>
      <c r="J135" s="11"/>
      <c r="K135" s="11"/>
      <c r="L135" s="11"/>
      <c r="M135" s="11"/>
      <c r="N135" s="11"/>
      <c r="O135" s="11"/>
      <c r="P135" s="170"/>
      <c r="Q135" s="11"/>
      <c r="R135" s="11"/>
      <c r="S135" s="11"/>
      <c r="T135" s="11"/>
      <c r="U135" s="11"/>
      <c r="V135" s="11"/>
      <c r="W135" s="11"/>
      <c r="X135" s="11"/>
      <c r="Y135" s="11"/>
    </row>
    <row r="136" spans="1:25" ht="15">
      <c r="A136" s="10">
        <v>135</v>
      </c>
      <c r="B136" s="11"/>
      <c r="C136" s="11"/>
      <c r="D136" s="11"/>
      <c r="E136" s="11"/>
      <c r="F136" s="13"/>
      <c r="G136" s="11"/>
      <c r="H136" s="11"/>
      <c r="I136" s="14"/>
      <c r="J136" s="11"/>
      <c r="K136" s="11"/>
      <c r="L136" s="11"/>
      <c r="M136" s="11"/>
      <c r="N136" s="11"/>
      <c r="O136" s="11"/>
      <c r="P136" s="170"/>
      <c r="Q136" s="11"/>
      <c r="R136" s="11"/>
      <c r="S136" s="11"/>
      <c r="T136" s="11"/>
      <c r="U136" s="11"/>
      <c r="V136" s="11"/>
      <c r="W136" s="11"/>
      <c r="X136" s="11"/>
      <c r="Y136" s="11"/>
    </row>
    <row r="137" spans="1:25" ht="15">
      <c r="A137" s="17">
        <v>136</v>
      </c>
      <c r="B137" s="11"/>
      <c r="C137" s="11"/>
      <c r="D137" s="11"/>
      <c r="E137" s="11"/>
      <c r="F137" s="13"/>
      <c r="G137" s="11"/>
      <c r="H137" s="11"/>
      <c r="I137" s="14"/>
      <c r="J137" s="11"/>
      <c r="K137" s="11"/>
      <c r="L137" s="11"/>
      <c r="M137" s="11"/>
      <c r="N137" s="11"/>
      <c r="O137" s="11"/>
      <c r="P137" s="170"/>
      <c r="Q137" s="11"/>
      <c r="R137" s="11"/>
      <c r="S137" s="11"/>
      <c r="T137" s="11"/>
      <c r="U137" s="11"/>
      <c r="V137" s="11"/>
      <c r="W137" s="11"/>
      <c r="X137" s="11"/>
      <c r="Y137" s="11"/>
    </row>
    <row r="138" spans="1:25" ht="15">
      <c r="A138" s="10">
        <v>137</v>
      </c>
      <c r="B138" s="11"/>
      <c r="C138" s="11"/>
      <c r="D138" s="11"/>
      <c r="E138" s="11"/>
      <c r="F138" s="13"/>
      <c r="G138" s="11"/>
      <c r="H138" s="11"/>
      <c r="I138" s="14"/>
      <c r="J138" s="11"/>
      <c r="K138" s="11"/>
      <c r="L138" s="11"/>
      <c r="M138" s="11"/>
      <c r="N138" s="11"/>
      <c r="O138" s="11"/>
      <c r="P138" s="170"/>
      <c r="Q138" s="11"/>
      <c r="R138" s="11"/>
      <c r="S138" s="11"/>
      <c r="T138" s="11"/>
      <c r="U138" s="11"/>
      <c r="V138" s="11"/>
      <c r="W138" s="11"/>
      <c r="X138" s="11"/>
      <c r="Y138" s="11"/>
    </row>
    <row r="139" spans="1:25" ht="15">
      <c r="A139" s="10">
        <v>138</v>
      </c>
      <c r="B139" s="11"/>
      <c r="C139" s="11"/>
      <c r="D139" s="11"/>
      <c r="E139" s="11"/>
      <c r="F139" s="13"/>
      <c r="G139" s="11"/>
      <c r="H139" s="11"/>
      <c r="I139" s="14"/>
      <c r="J139" s="11"/>
      <c r="K139" s="11"/>
      <c r="L139" s="11"/>
      <c r="M139" s="11"/>
      <c r="N139" s="11"/>
      <c r="O139" s="11"/>
      <c r="P139" s="170"/>
      <c r="Q139" s="11"/>
      <c r="R139" s="11"/>
      <c r="S139" s="11"/>
      <c r="T139" s="11"/>
      <c r="U139" s="11"/>
      <c r="V139" s="11"/>
      <c r="W139" s="11"/>
      <c r="X139" s="11"/>
      <c r="Y139" s="11"/>
    </row>
    <row r="140" spans="1:25" ht="15">
      <c r="A140" s="10">
        <v>141</v>
      </c>
      <c r="B140" s="11"/>
      <c r="C140" s="11"/>
      <c r="D140" s="11"/>
      <c r="E140" s="11"/>
      <c r="F140" s="13"/>
      <c r="G140" s="11"/>
      <c r="H140" s="11"/>
      <c r="I140" s="14"/>
      <c r="J140" s="11"/>
      <c r="K140" s="11"/>
      <c r="L140" s="11"/>
      <c r="M140" s="11"/>
      <c r="N140" s="11"/>
      <c r="O140" s="11"/>
      <c r="P140" s="170"/>
      <c r="Q140" s="11"/>
      <c r="R140" s="11"/>
      <c r="S140" s="11"/>
      <c r="T140" s="11"/>
      <c r="U140" s="11"/>
      <c r="V140" s="11"/>
      <c r="W140" s="11"/>
      <c r="X140" s="11"/>
      <c r="Y140" s="11"/>
    </row>
    <row r="141" spans="1:25" ht="15">
      <c r="A141" s="10">
        <v>142</v>
      </c>
      <c r="B141" s="11"/>
      <c r="C141" s="11"/>
      <c r="D141" s="11"/>
      <c r="E141" s="11"/>
      <c r="F141" s="13"/>
      <c r="G141" s="11"/>
      <c r="H141" s="11"/>
      <c r="I141" s="14"/>
      <c r="J141" s="11"/>
      <c r="K141" s="11"/>
      <c r="L141" s="11"/>
      <c r="M141" s="11"/>
      <c r="N141" s="11"/>
      <c r="O141" s="11"/>
      <c r="P141" s="170"/>
      <c r="Q141" s="11"/>
      <c r="R141" s="11"/>
      <c r="S141" s="11"/>
      <c r="T141" s="11"/>
      <c r="U141" s="11"/>
      <c r="V141" s="11"/>
      <c r="W141" s="11"/>
      <c r="X141" s="11"/>
      <c r="Y141" s="11"/>
    </row>
    <row r="142" spans="1:25" ht="15">
      <c r="A142" s="10">
        <v>143</v>
      </c>
      <c r="B142" s="11"/>
      <c r="C142" s="11"/>
      <c r="D142" s="11"/>
      <c r="E142" s="11"/>
      <c r="F142" s="13"/>
      <c r="G142" s="11"/>
      <c r="H142" s="11"/>
      <c r="I142" s="14"/>
      <c r="J142" s="11"/>
      <c r="K142" s="11"/>
      <c r="L142" s="11"/>
      <c r="M142" s="11"/>
      <c r="N142" s="11"/>
      <c r="O142" s="11"/>
      <c r="P142" s="170"/>
      <c r="Q142" s="11"/>
      <c r="R142" s="11"/>
      <c r="S142" s="11"/>
      <c r="T142" s="11"/>
      <c r="U142" s="11"/>
      <c r="V142" s="11"/>
      <c r="W142" s="11"/>
      <c r="X142" s="11"/>
      <c r="Y142" s="11"/>
    </row>
    <row r="143" spans="1:25" ht="15">
      <c r="A143" s="10">
        <v>144</v>
      </c>
      <c r="B143" s="11"/>
      <c r="C143" s="11"/>
      <c r="D143" s="11"/>
      <c r="E143" s="11"/>
      <c r="F143" s="13"/>
      <c r="G143" s="11"/>
      <c r="H143" s="11"/>
      <c r="I143" s="14"/>
      <c r="J143" s="11"/>
      <c r="K143" s="11"/>
      <c r="L143" s="11"/>
      <c r="M143" s="11"/>
      <c r="N143" s="11"/>
      <c r="O143" s="11"/>
      <c r="P143" s="170"/>
      <c r="Q143" s="11"/>
      <c r="R143" s="11"/>
      <c r="S143" s="11"/>
      <c r="T143" s="11"/>
      <c r="U143" s="11"/>
      <c r="V143" s="11"/>
      <c r="W143" s="11"/>
      <c r="X143" s="11"/>
      <c r="Y143" s="11"/>
    </row>
    <row r="144" spans="1:25" ht="15">
      <c r="A144" s="10">
        <v>145</v>
      </c>
      <c r="B144" s="11"/>
      <c r="C144" s="11"/>
      <c r="D144" s="11"/>
      <c r="E144" s="11"/>
      <c r="F144" s="13"/>
      <c r="G144" s="11"/>
      <c r="H144" s="11"/>
      <c r="I144" s="14"/>
      <c r="J144" s="11"/>
      <c r="K144" s="11"/>
      <c r="L144" s="11"/>
      <c r="M144" s="11"/>
      <c r="N144" s="11"/>
      <c r="O144" s="11"/>
      <c r="P144" s="170"/>
      <c r="Q144" s="11"/>
      <c r="R144" s="11"/>
      <c r="S144" s="11"/>
      <c r="T144" s="11"/>
      <c r="U144" s="11"/>
      <c r="V144" s="11"/>
      <c r="W144" s="11"/>
      <c r="X144" s="11"/>
      <c r="Y144" s="11"/>
    </row>
    <row r="145" spans="1:25" ht="15">
      <c r="A145" s="10">
        <v>146</v>
      </c>
      <c r="B145" s="11"/>
      <c r="C145" s="11"/>
      <c r="D145" s="11"/>
      <c r="E145" s="11"/>
      <c r="F145" s="13"/>
      <c r="G145" s="11"/>
      <c r="H145" s="11"/>
      <c r="I145" s="14"/>
      <c r="J145" s="11"/>
      <c r="K145" s="11"/>
      <c r="L145" s="11"/>
      <c r="M145" s="11"/>
      <c r="N145" s="11"/>
      <c r="O145" s="11"/>
      <c r="P145" s="170"/>
      <c r="Q145" s="11"/>
      <c r="R145" s="11"/>
      <c r="S145" s="11"/>
      <c r="T145" s="11"/>
      <c r="U145" s="11"/>
      <c r="V145" s="11"/>
      <c r="W145" s="11"/>
      <c r="X145" s="11"/>
      <c r="Y145" s="11"/>
    </row>
    <row r="146" spans="1:25" ht="15">
      <c r="A146" s="10">
        <v>147</v>
      </c>
      <c r="B146" s="11"/>
      <c r="C146" s="11"/>
      <c r="D146" s="11"/>
      <c r="E146" s="11"/>
      <c r="F146" s="13"/>
      <c r="G146" s="11"/>
      <c r="H146" s="11"/>
      <c r="I146" s="14"/>
      <c r="J146" s="11"/>
      <c r="K146" s="11"/>
      <c r="L146" s="11"/>
      <c r="M146" s="11"/>
      <c r="N146" s="11"/>
      <c r="O146" s="11"/>
      <c r="P146" s="170"/>
      <c r="Q146" s="11"/>
      <c r="R146" s="11"/>
      <c r="S146" s="11"/>
      <c r="T146" s="11"/>
      <c r="U146" s="11"/>
      <c r="V146" s="11"/>
      <c r="W146" s="11"/>
      <c r="X146" s="11"/>
      <c r="Y146" s="11"/>
    </row>
    <row r="147" spans="1:25" ht="15">
      <c r="A147" s="10">
        <v>148</v>
      </c>
      <c r="B147" s="11"/>
      <c r="C147" s="11"/>
      <c r="D147" s="11"/>
      <c r="E147" s="11"/>
      <c r="F147" s="13"/>
      <c r="G147" s="11"/>
      <c r="H147" s="11"/>
      <c r="I147" s="14"/>
      <c r="J147" s="11"/>
      <c r="K147" s="11"/>
      <c r="L147" s="11"/>
      <c r="M147" s="11"/>
      <c r="N147" s="11"/>
      <c r="O147" s="11"/>
      <c r="P147" s="170"/>
      <c r="Q147" s="11"/>
      <c r="R147" s="11"/>
      <c r="S147" s="11"/>
      <c r="T147" s="11"/>
      <c r="U147" s="11"/>
      <c r="V147" s="11"/>
      <c r="W147" s="11"/>
      <c r="X147" s="11"/>
      <c r="Y147" s="11"/>
    </row>
    <row r="148" spans="1:25" ht="15">
      <c r="A148" s="10">
        <v>149</v>
      </c>
      <c r="B148" s="11"/>
      <c r="C148" s="11"/>
      <c r="D148" s="11"/>
      <c r="E148" s="11"/>
      <c r="F148" s="13"/>
      <c r="G148" s="11"/>
      <c r="H148" s="11"/>
      <c r="I148" s="14"/>
      <c r="J148" s="11"/>
      <c r="K148" s="11"/>
      <c r="L148" s="11"/>
      <c r="M148" s="11"/>
      <c r="N148" s="11"/>
      <c r="O148" s="11"/>
      <c r="P148" s="170"/>
      <c r="Q148" s="11"/>
      <c r="R148" s="11"/>
      <c r="S148" s="11"/>
      <c r="T148" s="11"/>
      <c r="U148" s="11"/>
      <c r="V148" s="11"/>
      <c r="W148" s="11"/>
      <c r="X148" s="11"/>
      <c r="Y148" s="11"/>
    </row>
    <row r="149" spans="1:25" ht="15">
      <c r="A149" s="10">
        <v>150</v>
      </c>
      <c r="B149" s="11"/>
      <c r="C149" s="11"/>
      <c r="D149" s="11"/>
      <c r="E149" s="11"/>
      <c r="F149" s="13"/>
      <c r="G149" s="11"/>
      <c r="H149" s="11"/>
      <c r="I149" s="14"/>
      <c r="J149" s="11"/>
      <c r="K149" s="11"/>
      <c r="L149" s="11"/>
      <c r="M149" s="11"/>
      <c r="N149" s="11"/>
      <c r="O149" s="11"/>
      <c r="P149" s="170"/>
      <c r="Q149" s="11"/>
      <c r="R149" s="11"/>
      <c r="S149" s="11"/>
      <c r="T149" s="11"/>
      <c r="U149" s="11"/>
      <c r="V149" s="11"/>
      <c r="W149" s="11"/>
      <c r="X149" s="11"/>
      <c r="Y149" s="11"/>
    </row>
    <row r="150" spans="1:25" ht="15">
      <c r="A150" s="10">
        <v>151</v>
      </c>
      <c r="B150" s="11"/>
      <c r="C150" s="11"/>
      <c r="D150" s="11"/>
      <c r="E150" s="11"/>
      <c r="F150" s="13"/>
      <c r="G150" s="11"/>
      <c r="H150" s="11"/>
      <c r="I150" s="14"/>
      <c r="J150" s="11"/>
      <c r="K150" s="11"/>
      <c r="L150" s="11"/>
      <c r="M150" s="11"/>
      <c r="N150" s="11"/>
      <c r="O150" s="11"/>
      <c r="P150" s="170"/>
      <c r="Q150" s="11"/>
      <c r="R150" s="11"/>
      <c r="S150" s="11"/>
      <c r="T150" s="11"/>
      <c r="U150" s="11"/>
      <c r="V150" s="11"/>
      <c r="W150" s="11"/>
      <c r="X150" s="11"/>
      <c r="Y150" s="11"/>
    </row>
    <row r="151" spans="1:25" ht="15">
      <c r="A151" s="10">
        <v>152</v>
      </c>
      <c r="B151" s="11"/>
      <c r="C151" s="11"/>
      <c r="D151" s="11"/>
      <c r="E151" s="11"/>
      <c r="F151" s="13"/>
      <c r="G151" s="11"/>
      <c r="H151" s="11"/>
      <c r="I151" s="14"/>
      <c r="J151" s="11"/>
      <c r="K151" s="11"/>
      <c r="L151" s="11"/>
      <c r="M151" s="11"/>
      <c r="N151" s="11"/>
      <c r="O151" s="11"/>
      <c r="P151" s="170"/>
      <c r="Q151" s="11"/>
      <c r="R151" s="11"/>
      <c r="S151" s="11"/>
      <c r="T151" s="11"/>
      <c r="U151" s="11"/>
      <c r="V151" s="11"/>
      <c r="W151" s="11"/>
      <c r="X151" s="11"/>
      <c r="Y151" s="11"/>
    </row>
    <row r="152" spans="1:25" ht="15">
      <c r="A152" s="10">
        <v>153</v>
      </c>
      <c r="B152" s="11"/>
      <c r="C152" s="11"/>
      <c r="D152" s="11"/>
      <c r="E152" s="11"/>
      <c r="F152" s="13"/>
      <c r="G152" s="11"/>
      <c r="H152" s="11"/>
      <c r="I152" s="14"/>
      <c r="J152" s="11"/>
      <c r="K152" s="11"/>
      <c r="L152" s="11"/>
      <c r="M152" s="11"/>
      <c r="N152" s="11"/>
      <c r="O152" s="11"/>
      <c r="P152" s="170"/>
      <c r="Q152" s="11"/>
      <c r="R152" s="11"/>
      <c r="S152" s="11"/>
      <c r="T152" s="11"/>
      <c r="U152" s="11"/>
      <c r="V152" s="11"/>
      <c r="W152" s="11"/>
      <c r="X152" s="11"/>
      <c r="Y152" s="11"/>
    </row>
    <row r="153" spans="1:25" ht="15">
      <c r="A153" s="10">
        <v>154</v>
      </c>
      <c r="B153" s="11"/>
      <c r="C153" s="11"/>
      <c r="D153" s="11"/>
      <c r="E153" s="11"/>
      <c r="F153" s="13"/>
      <c r="G153" s="11"/>
      <c r="H153" s="11"/>
      <c r="I153" s="14"/>
      <c r="J153" s="11"/>
      <c r="K153" s="11"/>
      <c r="L153" s="11"/>
      <c r="M153" s="11"/>
      <c r="N153" s="11"/>
      <c r="O153" s="11"/>
      <c r="P153" s="170"/>
      <c r="Q153" s="11"/>
      <c r="R153" s="11"/>
      <c r="S153" s="11"/>
      <c r="T153" s="11"/>
      <c r="U153" s="11"/>
      <c r="V153" s="11"/>
      <c r="W153" s="11"/>
      <c r="X153" s="11"/>
      <c r="Y153" s="11"/>
    </row>
    <row r="154" spans="1:25" ht="15">
      <c r="A154" s="10">
        <v>155</v>
      </c>
      <c r="B154" s="11"/>
      <c r="C154" s="11"/>
      <c r="D154" s="11"/>
      <c r="E154" s="11"/>
      <c r="F154" s="13"/>
      <c r="G154" s="11"/>
      <c r="H154" s="11"/>
      <c r="I154" s="14"/>
      <c r="J154" s="11"/>
      <c r="K154" s="11"/>
      <c r="L154" s="11"/>
      <c r="M154" s="11"/>
      <c r="N154" s="11"/>
      <c r="O154" s="11"/>
      <c r="P154" s="170"/>
      <c r="Q154" s="11"/>
      <c r="R154" s="11"/>
      <c r="S154" s="11"/>
      <c r="T154" s="11"/>
      <c r="U154" s="11"/>
      <c r="V154" s="11"/>
      <c r="W154" s="11"/>
      <c r="X154" s="11"/>
      <c r="Y154" s="11"/>
    </row>
    <row r="155" spans="1:25" ht="15">
      <c r="A155" s="10">
        <v>156</v>
      </c>
      <c r="B155" s="11"/>
      <c r="C155" s="11"/>
      <c r="D155" s="11"/>
      <c r="E155" s="11"/>
      <c r="F155" s="13"/>
      <c r="G155" s="11"/>
      <c r="H155" s="11"/>
      <c r="I155" s="14"/>
      <c r="J155" s="11"/>
      <c r="K155" s="11"/>
      <c r="L155" s="11"/>
      <c r="M155" s="11"/>
      <c r="N155" s="11"/>
      <c r="O155" s="11"/>
      <c r="P155" s="170"/>
      <c r="Q155" s="11"/>
      <c r="R155" s="11"/>
      <c r="S155" s="11"/>
      <c r="T155" s="11"/>
      <c r="U155" s="11"/>
      <c r="V155" s="11"/>
      <c r="W155" s="11"/>
      <c r="X155" s="11"/>
      <c r="Y155" s="11"/>
    </row>
    <row r="156" spans="1:25" ht="15">
      <c r="A156" s="10">
        <v>157</v>
      </c>
      <c r="B156" s="11"/>
      <c r="C156" s="11"/>
      <c r="D156" s="11"/>
      <c r="E156" s="11"/>
      <c r="F156" s="13"/>
      <c r="G156" s="11"/>
      <c r="H156" s="11"/>
      <c r="I156" s="14"/>
      <c r="J156" s="11"/>
      <c r="K156" s="11"/>
      <c r="L156" s="11"/>
      <c r="M156" s="11"/>
      <c r="N156" s="11"/>
      <c r="O156" s="11"/>
      <c r="P156" s="170"/>
      <c r="Q156" s="11"/>
      <c r="R156" s="11"/>
      <c r="S156" s="11"/>
      <c r="T156" s="11"/>
      <c r="U156" s="11"/>
      <c r="V156" s="11"/>
      <c r="W156" s="11"/>
      <c r="X156" s="11"/>
      <c r="Y156" s="11"/>
    </row>
    <row r="157" spans="1:25" ht="15">
      <c r="A157" s="10">
        <v>158</v>
      </c>
      <c r="B157" s="11"/>
      <c r="C157" s="11"/>
      <c r="D157" s="11"/>
      <c r="E157" s="11"/>
      <c r="F157" s="13"/>
      <c r="G157" s="11"/>
      <c r="H157" s="11"/>
      <c r="I157" s="11"/>
      <c r="J157" s="11"/>
      <c r="K157" s="11"/>
      <c r="L157" s="11"/>
      <c r="M157" s="11"/>
      <c r="N157" s="11"/>
      <c r="O157" s="11"/>
      <c r="P157" s="170"/>
      <c r="Q157" s="11"/>
      <c r="R157" s="11"/>
      <c r="S157" s="11"/>
      <c r="T157" s="11"/>
      <c r="U157" s="11"/>
      <c r="V157" s="11"/>
      <c r="W157" s="11"/>
      <c r="X157" s="11"/>
      <c r="Y157" s="11"/>
    </row>
    <row r="158" spans="1:25" ht="15">
      <c r="A158" s="10">
        <v>159</v>
      </c>
      <c r="B158" s="11"/>
      <c r="C158" s="11"/>
      <c r="D158" s="11"/>
      <c r="E158" s="11"/>
      <c r="F158" s="13"/>
      <c r="G158" s="11"/>
      <c r="H158" s="11"/>
      <c r="I158" s="14"/>
      <c r="J158" s="11"/>
      <c r="K158" s="11"/>
      <c r="L158" s="11"/>
      <c r="M158" s="11"/>
      <c r="N158" s="11"/>
      <c r="O158" s="11"/>
      <c r="P158" s="170"/>
      <c r="Q158" s="11"/>
      <c r="R158" s="11"/>
      <c r="S158" s="11"/>
      <c r="T158" s="11"/>
      <c r="U158" s="11"/>
      <c r="V158" s="11"/>
      <c r="W158" s="11"/>
      <c r="X158" s="11"/>
      <c r="Y158" s="11"/>
    </row>
    <row r="159" spans="1:25" ht="15">
      <c r="A159" s="10">
        <v>160</v>
      </c>
      <c r="B159" s="11"/>
      <c r="C159" s="11"/>
      <c r="D159" s="11"/>
      <c r="E159" s="11"/>
      <c r="F159" s="13"/>
      <c r="G159" s="11"/>
      <c r="H159" s="11"/>
      <c r="I159" s="14"/>
      <c r="J159" s="11"/>
      <c r="K159" s="11"/>
      <c r="L159" s="11"/>
      <c r="M159" s="11"/>
      <c r="N159" s="11"/>
      <c r="O159" s="11"/>
      <c r="P159" s="170"/>
      <c r="Q159" s="11"/>
      <c r="R159" s="11"/>
      <c r="S159" s="11"/>
      <c r="T159" s="11"/>
      <c r="U159" s="11"/>
      <c r="V159" s="11"/>
      <c r="W159" s="11"/>
      <c r="X159" s="11"/>
      <c r="Y159" s="11"/>
    </row>
    <row r="160" spans="1:25" ht="15">
      <c r="A160" s="10">
        <v>161</v>
      </c>
      <c r="B160" s="11"/>
      <c r="C160" s="11"/>
      <c r="D160" s="11"/>
      <c r="E160" s="11"/>
      <c r="F160" s="13"/>
      <c r="G160" s="11"/>
      <c r="H160" s="11"/>
      <c r="I160" s="14"/>
      <c r="J160" s="11"/>
      <c r="K160" s="11"/>
      <c r="L160" s="11"/>
      <c r="M160" s="11"/>
      <c r="N160" s="11"/>
      <c r="O160" s="11"/>
      <c r="P160" s="170"/>
      <c r="Q160" s="11"/>
      <c r="R160" s="11"/>
      <c r="S160" s="11"/>
      <c r="T160" s="11"/>
      <c r="U160" s="11"/>
      <c r="V160" s="11"/>
      <c r="W160" s="11"/>
      <c r="X160" s="11"/>
      <c r="Y160" s="11"/>
    </row>
    <row r="161" spans="1:25" ht="15">
      <c r="A161" s="10">
        <v>162</v>
      </c>
      <c r="B161" s="11"/>
      <c r="C161" s="11"/>
      <c r="D161" s="11"/>
      <c r="E161" s="11"/>
      <c r="F161" s="13"/>
      <c r="G161" s="11"/>
      <c r="H161" s="11"/>
      <c r="I161" s="14"/>
      <c r="J161" s="11"/>
      <c r="K161" s="11"/>
      <c r="L161" s="11"/>
      <c r="M161" s="11"/>
      <c r="N161" s="11"/>
      <c r="O161" s="11"/>
      <c r="P161" s="170"/>
      <c r="Q161" s="11"/>
      <c r="R161" s="11"/>
      <c r="S161" s="11"/>
      <c r="T161" s="11"/>
      <c r="U161" s="11"/>
      <c r="V161" s="11"/>
      <c r="W161" s="11"/>
      <c r="X161" s="11"/>
      <c r="Y161" s="11"/>
    </row>
    <row r="162" spans="1:25" ht="15">
      <c r="A162" s="10">
        <v>163</v>
      </c>
      <c r="B162" s="11"/>
      <c r="C162" s="11"/>
      <c r="D162" s="11"/>
      <c r="E162" s="11"/>
      <c r="F162" s="13"/>
      <c r="G162" s="11"/>
      <c r="H162" s="11"/>
      <c r="I162" s="14"/>
      <c r="J162" s="11"/>
      <c r="K162" s="11"/>
      <c r="L162" s="11"/>
      <c r="M162" s="11"/>
      <c r="N162" s="11"/>
      <c r="O162" s="11"/>
      <c r="P162" s="170"/>
      <c r="Q162" s="11"/>
      <c r="R162" s="11"/>
      <c r="S162" s="11"/>
      <c r="T162" s="11"/>
      <c r="U162" s="11"/>
      <c r="V162" s="11"/>
      <c r="W162" s="11"/>
      <c r="X162" s="11"/>
      <c r="Y162" s="11"/>
    </row>
    <row r="163" spans="1:25" ht="15">
      <c r="A163" s="10">
        <v>164</v>
      </c>
      <c r="B163" s="11"/>
      <c r="C163" s="11"/>
      <c r="D163" s="11"/>
      <c r="E163" s="11"/>
      <c r="F163" s="13"/>
      <c r="G163" s="11"/>
      <c r="H163" s="11"/>
      <c r="I163" s="14"/>
      <c r="J163" s="11"/>
      <c r="K163" s="11"/>
      <c r="L163" s="11"/>
      <c r="M163" s="11"/>
      <c r="N163" s="11"/>
      <c r="O163" s="11"/>
      <c r="P163" s="170"/>
      <c r="Q163" s="11"/>
      <c r="R163" s="11"/>
      <c r="S163" s="11"/>
      <c r="T163" s="11"/>
      <c r="U163" s="11"/>
      <c r="V163" s="11"/>
      <c r="W163" s="11"/>
      <c r="X163" s="11"/>
      <c r="Y163" s="11"/>
    </row>
  </sheetData>
  <sheetProtection/>
  <mergeCells count="1">
    <mergeCell ref="D1:I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Q72"/>
  <sheetViews>
    <sheetView zoomScalePageLayoutView="0" workbookViewId="0" topLeftCell="A1">
      <selection activeCell="B26" sqref="B26"/>
    </sheetView>
  </sheetViews>
  <sheetFormatPr defaultColWidth="11.421875" defaultRowHeight="15"/>
  <cols>
    <col min="1" max="1" width="34.140625" style="92" customWidth="1"/>
    <col min="2" max="2" width="17.28125" style="158" customWidth="1"/>
    <col min="3" max="3" width="13.140625" style="158" customWidth="1"/>
    <col min="4" max="4" width="16.7109375" style="92" customWidth="1"/>
    <col min="5" max="5" width="12.57421875" style="159" customWidth="1"/>
    <col min="6" max="6" width="12.140625" style="0" customWidth="1"/>
    <col min="7" max="7" width="17.8515625" style="0" customWidth="1"/>
    <col min="8" max="8" width="13.8515625" style="93" customWidth="1"/>
    <col min="9" max="9" width="14.57421875" style="0" customWidth="1"/>
    <col min="10" max="10" width="14.57421875" style="0" bestFit="1" customWidth="1"/>
    <col min="11" max="12" width="15.140625" style="0" bestFit="1" customWidth="1"/>
    <col min="13" max="13" width="15.7109375" style="0" customWidth="1"/>
    <col min="14" max="14" width="15.140625" style="0" bestFit="1" customWidth="1"/>
    <col min="15" max="15" width="16.57421875" style="0" customWidth="1"/>
    <col min="16" max="16" width="16.8515625" style="0" bestFit="1" customWidth="1"/>
    <col min="17" max="17" width="17.8515625" style="0" bestFit="1" customWidth="1"/>
  </cols>
  <sheetData>
    <row r="1" spans="1:16" ht="26.25">
      <c r="A1" s="81" t="s">
        <v>238</v>
      </c>
      <c r="B1" s="531" t="s">
        <v>239</v>
      </c>
      <c r="C1" s="531"/>
      <c r="D1" s="531"/>
      <c r="E1" s="531"/>
      <c r="F1" s="531"/>
      <c r="G1" s="531"/>
      <c r="H1" s="531"/>
      <c r="I1" s="531"/>
      <c r="J1" s="82"/>
      <c r="K1" s="83"/>
      <c r="L1" s="83"/>
      <c r="M1" s="83"/>
      <c r="N1" s="83"/>
      <c r="O1" s="83"/>
      <c r="P1" s="83"/>
    </row>
    <row r="2" spans="1:16" s="88" customFormat="1" ht="18">
      <c r="A2" s="532" t="s">
        <v>240</v>
      </c>
      <c r="B2" s="532"/>
      <c r="C2" s="84"/>
      <c r="D2" s="85" t="s">
        <v>241</v>
      </c>
      <c r="E2" s="85">
        <v>43830</v>
      </c>
      <c r="F2" s="86"/>
      <c r="G2" s="86"/>
      <c r="H2" s="87"/>
      <c r="I2" s="86"/>
      <c r="J2" s="86"/>
      <c r="K2" s="86"/>
      <c r="L2" s="86"/>
      <c r="M2" s="86"/>
      <c r="N2" s="86"/>
      <c r="O2" s="86"/>
      <c r="P2" s="86"/>
    </row>
    <row r="3" spans="1:6" ht="15">
      <c r="A3" s="89"/>
      <c r="B3" s="90"/>
      <c r="C3" s="90"/>
      <c r="D3" s="89"/>
      <c r="E3" s="91"/>
      <c r="F3" s="92"/>
    </row>
    <row r="4" spans="1:16" s="97" customFormat="1" ht="46.5" customHeight="1">
      <c r="A4" s="94" t="s">
        <v>242</v>
      </c>
      <c r="B4" s="95" t="s">
        <v>243</v>
      </c>
      <c r="C4" s="95" t="s">
        <v>244</v>
      </c>
      <c r="D4" s="94" t="s">
        <v>245</v>
      </c>
      <c r="E4" s="94" t="s">
        <v>246</v>
      </c>
      <c r="F4" s="94" t="s">
        <v>247</v>
      </c>
      <c r="G4" s="94" t="s">
        <v>248</v>
      </c>
      <c r="H4" s="96" t="s">
        <v>249</v>
      </c>
      <c r="I4" s="94" t="s">
        <v>250</v>
      </c>
      <c r="J4" s="94" t="s">
        <v>251</v>
      </c>
      <c r="K4" s="94" t="s">
        <v>252</v>
      </c>
      <c r="L4" s="94" t="s">
        <v>253</v>
      </c>
      <c r="M4" s="94" t="s">
        <v>254</v>
      </c>
      <c r="N4" s="94" t="s">
        <v>255</v>
      </c>
      <c r="O4" s="94" t="s">
        <v>256</v>
      </c>
      <c r="P4" s="94" t="s">
        <v>257</v>
      </c>
    </row>
    <row r="5" spans="1:16" ht="15">
      <c r="A5" s="98" t="s">
        <v>258</v>
      </c>
      <c r="B5" s="99" t="s">
        <v>259</v>
      </c>
      <c r="C5" s="99">
        <v>6</v>
      </c>
      <c r="D5" s="100" t="s">
        <v>260</v>
      </c>
      <c r="E5" s="101">
        <v>2092</v>
      </c>
      <c r="F5" s="102">
        <v>43753</v>
      </c>
      <c r="G5" s="103">
        <v>19079793</v>
      </c>
      <c r="H5" s="104">
        <v>0</v>
      </c>
      <c r="I5" s="105">
        <f>+G5-H5</f>
        <v>19079793</v>
      </c>
      <c r="J5" s="105">
        <f>$E$2-F5</f>
        <v>77</v>
      </c>
      <c r="K5" s="105">
        <f aca="true" t="shared" si="0" ref="K5:K30">IF($J5&lt;=30,$I5,0)</f>
        <v>0</v>
      </c>
      <c r="L5" s="105">
        <f aca="true" t="shared" si="1" ref="L5:L39">IF(AND(J5&gt;30,J5&lt;=60),$I5,0)</f>
        <v>0</v>
      </c>
      <c r="M5" s="105">
        <f aca="true" t="shared" si="2" ref="M5:M39">IF(AND(J5&gt;60,J5&lt;=90),$I5,0)</f>
        <v>19079793</v>
      </c>
      <c r="N5" s="105">
        <f aca="true" t="shared" si="3" ref="N5:N39">IF(AND(J5&gt;90,J5&lt;=180),$I5,0)</f>
        <v>0</v>
      </c>
      <c r="O5" s="105">
        <f aca="true" t="shared" si="4" ref="O5:O39">IF(AND(J5&gt;180,J5&lt;=360),$I5,0)</f>
        <v>0</v>
      </c>
      <c r="P5" s="105">
        <f aca="true" t="shared" si="5" ref="P5:P59">IF($J5&gt;360,$I5,0)</f>
        <v>0</v>
      </c>
    </row>
    <row r="6" spans="1:16" ht="15">
      <c r="A6" s="98" t="s">
        <v>258</v>
      </c>
      <c r="B6" s="99" t="s">
        <v>259</v>
      </c>
      <c r="C6" s="99">
        <v>6</v>
      </c>
      <c r="D6" s="100" t="s">
        <v>261</v>
      </c>
      <c r="E6" s="101">
        <v>2142</v>
      </c>
      <c r="F6" s="102">
        <v>43802</v>
      </c>
      <c r="G6" s="103">
        <v>7985247</v>
      </c>
      <c r="H6" s="104">
        <v>0</v>
      </c>
      <c r="I6" s="105">
        <f>+G6-H6</f>
        <v>7985247</v>
      </c>
      <c r="J6" s="105">
        <f>$E$2-F6</f>
        <v>28</v>
      </c>
      <c r="K6" s="105">
        <f t="shared" si="0"/>
        <v>7985247</v>
      </c>
      <c r="L6" s="105">
        <f t="shared" si="1"/>
        <v>0</v>
      </c>
      <c r="M6" s="105">
        <f t="shared" si="2"/>
        <v>0</v>
      </c>
      <c r="N6" s="105">
        <f t="shared" si="3"/>
        <v>0</v>
      </c>
      <c r="O6" s="105">
        <f t="shared" si="4"/>
        <v>0</v>
      </c>
      <c r="P6" s="105">
        <f t="shared" si="5"/>
        <v>0</v>
      </c>
    </row>
    <row r="7" spans="1:16" ht="15">
      <c r="A7" s="98" t="s">
        <v>262</v>
      </c>
      <c r="B7" s="99">
        <v>890680236</v>
      </c>
      <c r="C7" s="99">
        <v>6</v>
      </c>
      <c r="D7" s="106">
        <v>43543</v>
      </c>
      <c r="E7" s="101">
        <v>2205</v>
      </c>
      <c r="F7" s="102">
        <v>43817</v>
      </c>
      <c r="G7" s="103">
        <v>8479908</v>
      </c>
      <c r="H7" s="104">
        <v>0</v>
      </c>
      <c r="I7" s="105">
        <f>+G7-H7</f>
        <v>8479908</v>
      </c>
      <c r="J7" s="105">
        <f>$E$2-F7</f>
        <v>13</v>
      </c>
      <c r="K7" s="105">
        <f t="shared" si="0"/>
        <v>8479908</v>
      </c>
      <c r="L7" s="105">
        <f t="shared" si="1"/>
        <v>0</v>
      </c>
      <c r="M7" s="105">
        <f t="shared" si="2"/>
        <v>0</v>
      </c>
      <c r="N7" s="105">
        <f t="shared" si="3"/>
        <v>0</v>
      </c>
      <c r="O7" s="105">
        <f t="shared" si="4"/>
        <v>0</v>
      </c>
      <c r="P7" s="105">
        <f t="shared" si="5"/>
        <v>0</v>
      </c>
    </row>
    <row r="8" spans="1:17" ht="15">
      <c r="A8" s="98" t="s">
        <v>103</v>
      </c>
      <c r="B8" s="99">
        <v>890680097</v>
      </c>
      <c r="C8" s="99">
        <v>4</v>
      </c>
      <c r="D8" s="100" t="s">
        <v>263</v>
      </c>
      <c r="E8" s="101">
        <v>2216</v>
      </c>
      <c r="F8" s="102">
        <v>43819</v>
      </c>
      <c r="G8" s="107">
        <v>1930068</v>
      </c>
      <c r="H8" s="104">
        <v>0</v>
      </c>
      <c r="I8" s="105">
        <f aca="true" t="shared" si="6" ref="I8:I59">+G8-H8</f>
        <v>1930068</v>
      </c>
      <c r="J8" s="105">
        <f>$E$2-F8</f>
        <v>11</v>
      </c>
      <c r="K8" s="105">
        <f t="shared" si="0"/>
        <v>1930068</v>
      </c>
      <c r="L8" s="105">
        <f t="shared" si="1"/>
        <v>0</v>
      </c>
      <c r="M8" s="105">
        <f t="shared" si="2"/>
        <v>0</v>
      </c>
      <c r="N8" s="105">
        <f t="shared" si="3"/>
        <v>0</v>
      </c>
      <c r="O8" s="105">
        <f t="shared" si="4"/>
        <v>0</v>
      </c>
      <c r="P8" s="105">
        <f t="shared" si="5"/>
        <v>0</v>
      </c>
      <c r="Q8" s="108"/>
    </row>
    <row r="9" spans="1:17" ht="15">
      <c r="A9" s="109" t="s">
        <v>264</v>
      </c>
      <c r="B9" s="99">
        <v>8906801075</v>
      </c>
      <c r="C9" s="99">
        <v>6</v>
      </c>
      <c r="D9" s="110" t="s">
        <v>265</v>
      </c>
      <c r="E9" s="101">
        <v>2001</v>
      </c>
      <c r="F9" s="102">
        <v>43676</v>
      </c>
      <c r="G9" s="107">
        <v>50800000</v>
      </c>
      <c r="H9" s="104">
        <v>12357193</v>
      </c>
      <c r="I9" s="105">
        <f t="shared" si="6"/>
        <v>38442807</v>
      </c>
      <c r="J9" s="105">
        <f aca="true" t="shared" si="7" ref="J9:J54">$E$2-F9</f>
        <v>154</v>
      </c>
      <c r="K9" s="105">
        <f t="shared" si="0"/>
        <v>0</v>
      </c>
      <c r="L9" s="105">
        <f t="shared" si="1"/>
        <v>0</v>
      </c>
      <c r="M9" s="105">
        <f t="shared" si="2"/>
        <v>0</v>
      </c>
      <c r="N9" s="105">
        <f t="shared" si="3"/>
        <v>38442807</v>
      </c>
      <c r="O9" s="105">
        <f t="shared" si="4"/>
        <v>0</v>
      </c>
      <c r="P9" s="105">
        <f t="shared" si="5"/>
        <v>0</v>
      </c>
      <c r="Q9" s="108"/>
    </row>
    <row r="10" spans="1:17" ht="15">
      <c r="A10" s="98" t="s">
        <v>112</v>
      </c>
      <c r="B10" s="99">
        <v>8999994002</v>
      </c>
      <c r="C10" s="99">
        <v>6</v>
      </c>
      <c r="D10" s="100" t="s">
        <v>266</v>
      </c>
      <c r="E10" s="101">
        <v>2144</v>
      </c>
      <c r="F10" s="102">
        <v>43802</v>
      </c>
      <c r="G10" s="107">
        <v>12576000</v>
      </c>
      <c r="H10" s="104">
        <v>0</v>
      </c>
      <c r="I10" s="105">
        <f>+G10-H10</f>
        <v>12576000</v>
      </c>
      <c r="J10" s="105">
        <f t="shared" si="7"/>
        <v>28</v>
      </c>
      <c r="K10" s="105">
        <f t="shared" si="0"/>
        <v>12576000</v>
      </c>
      <c r="L10" s="105">
        <f t="shared" si="1"/>
        <v>0</v>
      </c>
      <c r="M10" s="105">
        <f t="shared" si="2"/>
        <v>0</v>
      </c>
      <c r="N10" s="105">
        <f t="shared" si="3"/>
        <v>0</v>
      </c>
      <c r="O10" s="105">
        <f t="shared" si="4"/>
        <v>0</v>
      </c>
      <c r="P10" s="105">
        <f t="shared" si="5"/>
        <v>0</v>
      </c>
      <c r="Q10" s="108"/>
    </row>
    <row r="11" spans="1:17" ht="15">
      <c r="A11" s="109" t="s">
        <v>267</v>
      </c>
      <c r="B11" s="99">
        <v>8999991728</v>
      </c>
      <c r="C11" s="99">
        <v>1</v>
      </c>
      <c r="D11" s="111" t="s">
        <v>268</v>
      </c>
      <c r="E11" s="101">
        <v>1863</v>
      </c>
      <c r="F11" s="102">
        <v>43525</v>
      </c>
      <c r="G11" s="107">
        <v>18999514</v>
      </c>
      <c r="H11" s="104">
        <v>0</v>
      </c>
      <c r="I11" s="105">
        <f t="shared" si="6"/>
        <v>18999514</v>
      </c>
      <c r="J11" s="105">
        <f t="shared" si="7"/>
        <v>305</v>
      </c>
      <c r="K11" s="105">
        <f t="shared" si="0"/>
        <v>0</v>
      </c>
      <c r="L11" s="105">
        <f>IF(AND(J11&gt;30,J11&lt;=60),$I11,0)</f>
        <v>0</v>
      </c>
      <c r="M11" s="105">
        <f>IF(AND(J11&gt;60,J11&lt;=90),$I11,0)</f>
        <v>0</v>
      </c>
      <c r="N11" s="105">
        <f>IF(AND(J11&gt;90,J11&lt;=180),$I11,0)</f>
        <v>0</v>
      </c>
      <c r="O11" s="105">
        <f>IF(AND(J11&gt;180,J11&lt;=360),$I11,0)</f>
        <v>18999514</v>
      </c>
      <c r="P11" s="105">
        <f t="shared" si="5"/>
        <v>0</v>
      </c>
      <c r="Q11" s="108"/>
    </row>
    <row r="12" spans="1:17" ht="15">
      <c r="A12" s="109" t="s">
        <v>267</v>
      </c>
      <c r="B12" s="99">
        <v>8999991728</v>
      </c>
      <c r="C12" s="99">
        <v>1</v>
      </c>
      <c r="D12" s="111" t="s">
        <v>269</v>
      </c>
      <c r="E12" s="101">
        <v>1938</v>
      </c>
      <c r="F12" s="102">
        <v>43616</v>
      </c>
      <c r="G12" s="107">
        <v>50000</v>
      </c>
      <c r="H12" s="104">
        <v>0</v>
      </c>
      <c r="I12" s="105">
        <f t="shared" si="6"/>
        <v>50000</v>
      </c>
      <c r="J12" s="105">
        <f t="shared" si="7"/>
        <v>214</v>
      </c>
      <c r="K12" s="105">
        <f t="shared" si="0"/>
        <v>0</v>
      </c>
      <c r="L12" s="105">
        <f>IF(AND(J12&gt;30,J12&lt;=60),$I12,0)</f>
        <v>0</v>
      </c>
      <c r="M12" s="105">
        <f>IF(AND(J12&gt;60,J12&lt;=90),$I12,0)</f>
        <v>0</v>
      </c>
      <c r="N12" s="105">
        <f>IF(AND(J12&gt;90,J12&lt;=180),$I12,0)</f>
        <v>0</v>
      </c>
      <c r="O12" s="105">
        <f>IF(AND(J12&gt;180,J12&lt;=360),$I12,0)</f>
        <v>50000</v>
      </c>
      <c r="P12" s="105">
        <f t="shared" si="5"/>
        <v>0</v>
      </c>
      <c r="Q12" s="108"/>
    </row>
    <row r="13" spans="1:17" ht="15">
      <c r="A13" s="109" t="s">
        <v>267</v>
      </c>
      <c r="B13" s="99">
        <v>8999991728</v>
      </c>
      <c r="C13" s="99">
        <v>1</v>
      </c>
      <c r="D13" s="111" t="s">
        <v>270</v>
      </c>
      <c r="E13" s="101">
        <v>2096</v>
      </c>
      <c r="F13" s="102">
        <v>43753</v>
      </c>
      <c r="G13" s="107">
        <v>43612020</v>
      </c>
      <c r="H13" s="104">
        <v>0</v>
      </c>
      <c r="I13" s="105">
        <f t="shared" si="6"/>
        <v>43612020</v>
      </c>
      <c r="J13" s="105">
        <f>$E$2-F13</f>
        <v>77</v>
      </c>
      <c r="K13" s="105">
        <f t="shared" si="0"/>
        <v>0</v>
      </c>
      <c r="L13" s="105">
        <f>IF(AND(J13&gt;30,J13&lt;=60),$I13,0)</f>
        <v>0</v>
      </c>
      <c r="M13" s="105">
        <f>IF(AND(J13&gt;60,J13&lt;=90),$I13,0)</f>
        <v>43612020</v>
      </c>
      <c r="N13" s="105">
        <f>IF(AND(J13&gt;90,J13&lt;=180),$I13,0)</f>
        <v>0</v>
      </c>
      <c r="O13" s="105">
        <f>IF(AND(J13&gt;180,J13&lt;=360),$I13,0)</f>
        <v>0</v>
      </c>
      <c r="P13" s="105">
        <f t="shared" si="5"/>
        <v>0</v>
      </c>
      <c r="Q13" s="108"/>
    </row>
    <row r="14" spans="1:17" ht="15">
      <c r="A14" s="109" t="s">
        <v>271</v>
      </c>
      <c r="B14" s="99">
        <v>8999994675</v>
      </c>
      <c r="C14" s="99">
        <v>6</v>
      </c>
      <c r="D14" s="110" t="s">
        <v>272</v>
      </c>
      <c r="E14" s="101">
        <v>1866</v>
      </c>
      <c r="F14" s="102">
        <v>43531</v>
      </c>
      <c r="G14" s="107">
        <v>12719862</v>
      </c>
      <c r="H14" s="104">
        <v>0</v>
      </c>
      <c r="I14" s="112">
        <f t="shared" si="6"/>
        <v>12719862</v>
      </c>
      <c r="J14" s="105">
        <f t="shared" si="7"/>
        <v>299</v>
      </c>
      <c r="K14" s="105">
        <f t="shared" si="0"/>
        <v>0</v>
      </c>
      <c r="L14" s="105">
        <f t="shared" si="1"/>
        <v>0</v>
      </c>
      <c r="M14" s="105">
        <f t="shared" si="2"/>
        <v>0</v>
      </c>
      <c r="N14" s="105">
        <f t="shared" si="3"/>
        <v>0</v>
      </c>
      <c r="O14" s="105">
        <f t="shared" si="4"/>
        <v>12719862</v>
      </c>
      <c r="P14" s="105">
        <f t="shared" si="5"/>
        <v>0</v>
      </c>
      <c r="Q14" s="108"/>
    </row>
    <row r="15" spans="1:17" ht="15">
      <c r="A15" s="109" t="s">
        <v>271</v>
      </c>
      <c r="B15" s="99">
        <v>8999994675</v>
      </c>
      <c r="C15" s="99">
        <v>6</v>
      </c>
      <c r="D15" s="110" t="s">
        <v>272</v>
      </c>
      <c r="E15" s="101">
        <v>2010</v>
      </c>
      <c r="F15" s="102">
        <v>43682</v>
      </c>
      <c r="G15" s="107">
        <v>12719862</v>
      </c>
      <c r="H15" s="104">
        <v>0</v>
      </c>
      <c r="I15" s="112">
        <f t="shared" si="6"/>
        <v>12719862</v>
      </c>
      <c r="J15" s="105">
        <f t="shared" si="7"/>
        <v>148</v>
      </c>
      <c r="K15" s="105">
        <f t="shared" si="0"/>
        <v>0</v>
      </c>
      <c r="L15" s="105">
        <f t="shared" si="1"/>
        <v>0</v>
      </c>
      <c r="M15" s="105">
        <f t="shared" si="2"/>
        <v>0</v>
      </c>
      <c r="N15" s="105">
        <f t="shared" si="3"/>
        <v>12719862</v>
      </c>
      <c r="O15" s="105">
        <f t="shared" si="4"/>
        <v>0</v>
      </c>
      <c r="P15" s="105">
        <f t="shared" si="5"/>
        <v>0</v>
      </c>
      <c r="Q15" s="108"/>
    </row>
    <row r="16" spans="1:17" ht="15">
      <c r="A16" s="109" t="s">
        <v>271</v>
      </c>
      <c r="B16" s="99">
        <v>8999994675</v>
      </c>
      <c r="C16" s="99">
        <v>6</v>
      </c>
      <c r="D16" s="110" t="s">
        <v>273</v>
      </c>
      <c r="E16" s="101">
        <v>2034</v>
      </c>
      <c r="F16" s="102">
        <v>43705</v>
      </c>
      <c r="G16" s="107">
        <v>8624856</v>
      </c>
      <c r="H16" s="104">
        <v>5666521.6</v>
      </c>
      <c r="I16" s="112">
        <f t="shared" si="6"/>
        <v>2958334.4000000004</v>
      </c>
      <c r="J16" s="105">
        <f t="shared" si="7"/>
        <v>125</v>
      </c>
      <c r="K16" s="105">
        <f t="shared" si="0"/>
        <v>0</v>
      </c>
      <c r="L16" s="105">
        <f t="shared" si="1"/>
        <v>0</v>
      </c>
      <c r="M16" s="105">
        <f t="shared" si="2"/>
        <v>0</v>
      </c>
      <c r="N16" s="105">
        <f t="shared" si="3"/>
        <v>2958334.4000000004</v>
      </c>
      <c r="O16" s="105">
        <f t="shared" si="4"/>
        <v>0</v>
      </c>
      <c r="P16" s="105">
        <f t="shared" si="5"/>
        <v>0</v>
      </c>
      <c r="Q16" s="108"/>
    </row>
    <row r="17" spans="1:17" ht="15">
      <c r="A17" s="109" t="s">
        <v>271</v>
      </c>
      <c r="B17" s="99">
        <v>8999994675</v>
      </c>
      <c r="C17" s="99">
        <v>6</v>
      </c>
      <c r="D17" s="110" t="s">
        <v>273</v>
      </c>
      <c r="E17" s="101">
        <v>2194</v>
      </c>
      <c r="F17" s="102">
        <v>43815</v>
      </c>
      <c r="G17" s="107">
        <v>8374708.8</v>
      </c>
      <c r="H17" s="104">
        <v>0</v>
      </c>
      <c r="I17" s="112">
        <f t="shared" si="6"/>
        <v>8374708.8</v>
      </c>
      <c r="J17" s="105">
        <f t="shared" si="7"/>
        <v>15</v>
      </c>
      <c r="K17" s="105">
        <f t="shared" si="0"/>
        <v>8374708.8</v>
      </c>
      <c r="L17" s="105">
        <f t="shared" si="1"/>
        <v>0</v>
      </c>
      <c r="M17" s="105">
        <f t="shared" si="2"/>
        <v>0</v>
      </c>
      <c r="N17" s="105">
        <f t="shared" si="3"/>
        <v>0</v>
      </c>
      <c r="O17" s="105">
        <f t="shared" si="4"/>
        <v>0</v>
      </c>
      <c r="P17" s="105">
        <f t="shared" si="5"/>
        <v>0</v>
      </c>
      <c r="Q17" s="108"/>
    </row>
    <row r="18" spans="1:17" ht="15">
      <c r="A18" s="109" t="s">
        <v>274</v>
      </c>
      <c r="B18" s="99">
        <v>8999994145</v>
      </c>
      <c r="C18" s="99">
        <v>6</v>
      </c>
      <c r="D18" s="110" t="s">
        <v>275</v>
      </c>
      <c r="E18" s="101">
        <v>1868</v>
      </c>
      <c r="F18" s="102">
        <v>43536</v>
      </c>
      <c r="G18" s="107">
        <v>5624856</v>
      </c>
      <c r="H18" s="104">
        <v>0</v>
      </c>
      <c r="I18" s="105">
        <f t="shared" si="6"/>
        <v>5624856</v>
      </c>
      <c r="J18" s="105">
        <f t="shared" si="7"/>
        <v>294</v>
      </c>
      <c r="K18" s="105">
        <f t="shared" si="0"/>
        <v>0</v>
      </c>
      <c r="L18" s="105">
        <f t="shared" si="1"/>
        <v>0</v>
      </c>
      <c r="M18" s="105">
        <f t="shared" si="2"/>
        <v>0</v>
      </c>
      <c r="N18" s="105">
        <f t="shared" si="3"/>
        <v>0</v>
      </c>
      <c r="O18" s="105">
        <f t="shared" si="4"/>
        <v>5624856</v>
      </c>
      <c r="P18" s="105">
        <f t="shared" si="5"/>
        <v>0</v>
      </c>
      <c r="Q18" s="108"/>
    </row>
    <row r="19" spans="1:17" ht="15">
      <c r="A19" s="109" t="s">
        <v>274</v>
      </c>
      <c r="B19" s="99">
        <v>8999994145</v>
      </c>
      <c r="C19" s="99">
        <v>6</v>
      </c>
      <c r="D19" s="110" t="s">
        <v>276</v>
      </c>
      <c r="E19" s="101">
        <v>2168</v>
      </c>
      <c r="F19" s="102">
        <v>43809</v>
      </c>
      <c r="G19" s="107">
        <v>7066590</v>
      </c>
      <c r="H19" s="104">
        <v>0</v>
      </c>
      <c r="I19" s="105">
        <f t="shared" si="6"/>
        <v>7066590</v>
      </c>
      <c r="J19" s="105">
        <f t="shared" si="7"/>
        <v>21</v>
      </c>
      <c r="K19" s="105">
        <f t="shared" si="0"/>
        <v>7066590</v>
      </c>
      <c r="L19" s="105">
        <f t="shared" si="1"/>
        <v>0</v>
      </c>
      <c r="M19" s="105">
        <f t="shared" si="2"/>
        <v>0</v>
      </c>
      <c r="N19" s="105">
        <f t="shared" si="3"/>
        <v>0</v>
      </c>
      <c r="O19" s="105">
        <f t="shared" si="4"/>
        <v>0</v>
      </c>
      <c r="P19" s="105">
        <f t="shared" si="5"/>
        <v>0</v>
      </c>
      <c r="Q19" s="108"/>
    </row>
    <row r="20" spans="1:17" ht="15">
      <c r="A20" s="109" t="s">
        <v>107</v>
      </c>
      <c r="B20" s="99">
        <v>899999466</v>
      </c>
      <c r="C20" s="99">
        <v>5</v>
      </c>
      <c r="D20" s="111" t="s">
        <v>277</v>
      </c>
      <c r="E20" s="101">
        <v>1916</v>
      </c>
      <c r="F20" s="113">
        <v>43592</v>
      </c>
      <c r="G20" s="107">
        <v>4062396</v>
      </c>
      <c r="H20" s="104">
        <v>0</v>
      </c>
      <c r="I20" s="105">
        <f t="shared" si="6"/>
        <v>4062396</v>
      </c>
      <c r="J20" s="105">
        <f t="shared" si="7"/>
        <v>238</v>
      </c>
      <c r="K20" s="105">
        <f t="shared" si="0"/>
        <v>0</v>
      </c>
      <c r="L20" s="105">
        <f t="shared" si="1"/>
        <v>0</v>
      </c>
      <c r="M20" s="105">
        <f t="shared" si="2"/>
        <v>0</v>
      </c>
      <c r="N20" s="105">
        <f t="shared" si="3"/>
        <v>0</v>
      </c>
      <c r="O20" s="105">
        <f t="shared" si="4"/>
        <v>4062396</v>
      </c>
      <c r="P20" s="105">
        <f t="shared" si="5"/>
        <v>0</v>
      </c>
      <c r="Q20" s="108"/>
    </row>
    <row r="21" spans="1:17" ht="15">
      <c r="A21" s="109" t="s">
        <v>107</v>
      </c>
      <c r="B21" s="99">
        <v>899999466</v>
      </c>
      <c r="C21" s="99">
        <v>5</v>
      </c>
      <c r="D21" s="111" t="s">
        <v>277</v>
      </c>
      <c r="E21" s="101">
        <v>2098</v>
      </c>
      <c r="F21" s="113">
        <v>43753</v>
      </c>
      <c r="G21" s="107">
        <v>4062396</v>
      </c>
      <c r="H21" s="104">
        <v>0</v>
      </c>
      <c r="I21" s="105">
        <f t="shared" si="6"/>
        <v>4062396</v>
      </c>
      <c r="J21" s="105">
        <f t="shared" si="7"/>
        <v>77</v>
      </c>
      <c r="K21" s="105">
        <f t="shared" si="0"/>
        <v>0</v>
      </c>
      <c r="L21" s="105">
        <f t="shared" si="1"/>
        <v>0</v>
      </c>
      <c r="M21" s="105">
        <f t="shared" si="2"/>
        <v>4062396</v>
      </c>
      <c r="N21" s="105">
        <f t="shared" si="3"/>
        <v>0</v>
      </c>
      <c r="O21" s="105">
        <f t="shared" si="4"/>
        <v>0</v>
      </c>
      <c r="P21" s="105">
        <f t="shared" si="5"/>
        <v>0</v>
      </c>
      <c r="Q21" s="108"/>
    </row>
    <row r="22" spans="1:17" ht="15">
      <c r="A22" s="109" t="s">
        <v>278</v>
      </c>
      <c r="B22" s="99">
        <v>899999705</v>
      </c>
      <c r="C22" s="99">
        <v>2</v>
      </c>
      <c r="D22" s="111" t="s">
        <v>279</v>
      </c>
      <c r="E22" s="101">
        <v>2100</v>
      </c>
      <c r="F22" s="113">
        <v>43753</v>
      </c>
      <c r="G22" s="107">
        <v>34449630</v>
      </c>
      <c r="H22" s="104">
        <v>0</v>
      </c>
      <c r="I22" s="105">
        <f t="shared" si="6"/>
        <v>34449630</v>
      </c>
      <c r="J22" s="105">
        <f t="shared" si="7"/>
        <v>77</v>
      </c>
      <c r="K22" s="105">
        <f t="shared" si="0"/>
        <v>0</v>
      </c>
      <c r="L22" s="105">
        <f t="shared" si="1"/>
        <v>0</v>
      </c>
      <c r="M22" s="105">
        <f t="shared" si="2"/>
        <v>34449630</v>
      </c>
      <c r="N22" s="105">
        <f t="shared" si="3"/>
        <v>0</v>
      </c>
      <c r="O22" s="105">
        <f t="shared" si="4"/>
        <v>0</v>
      </c>
      <c r="P22" s="105">
        <f t="shared" si="5"/>
        <v>0</v>
      </c>
      <c r="Q22" s="108"/>
    </row>
    <row r="23" spans="1:17" ht="15">
      <c r="A23" s="109" t="s">
        <v>278</v>
      </c>
      <c r="B23" s="99">
        <v>899999705</v>
      </c>
      <c r="C23" s="99">
        <v>2</v>
      </c>
      <c r="D23" s="111" t="s">
        <v>280</v>
      </c>
      <c r="E23" s="101">
        <v>3103</v>
      </c>
      <c r="F23" s="113">
        <v>43754</v>
      </c>
      <c r="G23" s="107">
        <v>6889926</v>
      </c>
      <c r="H23" s="104">
        <v>0</v>
      </c>
      <c r="I23" s="105">
        <f t="shared" si="6"/>
        <v>6889926</v>
      </c>
      <c r="J23" s="105">
        <f t="shared" si="7"/>
        <v>76</v>
      </c>
      <c r="K23" s="105">
        <f t="shared" si="0"/>
        <v>0</v>
      </c>
      <c r="L23" s="105">
        <f t="shared" si="1"/>
        <v>0</v>
      </c>
      <c r="M23" s="105">
        <f t="shared" si="2"/>
        <v>6889926</v>
      </c>
      <c r="N23" s="105">
        <f t="shared" si="3"/>
        <v>0</v>
      </c>
      <c r="O23" s="105">
        <f t="shared" si="4"/>
        <v>0</v>
      </c>
      <c r="P23" s="105">
        <f t="shared" si="5"/>
        <v>0</v>
      </c>
      <c r="Q23" s="108"/>
    </row>
    <row r="24" spans="1:17" ht="15">
      <c r="A24" s="109" t="s">
        <v>278</v>
      </c>
      <c r="B24" s="99">
        <v>899999705</v>
      </c>
      <c r="C24" s="99">
        <v>2</v>
      </c>
      <c r="D24" s="111" t="s">
        <v>281</v>
      </c>
      <c r="E24" s="101">
        <v>2126</v>
      </c>
      <c r="F24" s="113">
        <v>43783</v>
      </c>
      <c r="G24" s="107">
        <v>2296642</v>
      </c>
      <c r="H24" s="104">
        <v>0</v>
      </c>
      <c r="I24" s="105">
        <f t="shared" si="6"/>
        <v>2296642</v>
      </c>
      <c r="J24" s="105">
        <f t="shared" si="7"/>
        <v>47</v>
      </c>
      <c r="K24" s="105">
        <f t="shared" si="0"/>
        <v>0</v>
      </c>
      <c r="L24" s="105">
        <f t="shared" si="1"/>
        <v>2296642</v>
      </c>
      <c r="M24" s="105">
        <f t="shared" si="2"/>
        <v>0</v>
      </c>
      <c r="N24" s="105">
        <f t="shared" si="3"/>
        <v>0</v>
      </c>
      <c r="O24" s="105">
        <f t="shared" si="4"/>
        <v>0</v>
      </c>
      <c r="P24" s="105">
        <f t="shared" si="5"/>
        <v>0</v>
      </c>
      <c r="Q24" s="108"/>
    </row>
    <row r="25" spans="1:17" ht="15">
      <c r="A25" s="109" t="s">
        <v>282</v>
      </c>
      <c r="B25" s="99">
        <v>899999460</v>
      </c>
      <c r="C25" s="99">
        <v>6</v>
      </c>
      <c r="D25" s="110" t="s">
        <v>276</v>
      </c>
      <c r="E25" s="101">
        <v>2193</v>
      </c>
      <c r="F25" s="102">
        <v>43815</v>
      </c>
      <c r="G25" s="107">
        <v>24026466</v>
      </c>
      <c r="H25" s="104">
        <v>0</v>
      </c>
      <c r="I25" s="105">
        <f t="shared" si="6"/>
        <v>24026466</v>
      </c>
      <c r="J25" s="105">
        <f t="shared" si="7"/>
        <v>15</v>
      </c>
      <c r="K25" s="105">
        <f t="shared" si="0"/>
        <v>24026466</v>
      </c>
      <c r="L25" s="105">
        <f t="shared" si="1"/>
        <v>0</v>
      </c>
      <c r="M25" s="105">
        <f t="shared" si="2"/>
        <v>0</v>
      </c>
      <c r="N25" s="105">
        <f t="shared" si="3"/>
        <v>0</v>
      </c>
      <c r="O25" s="105">
        <f t="shared" si="4"/>
        <v>0</v>
      </c>
      <c r="P25" s="105">
        <f t="shared" si="5"/>
        <v>0</v>
      </c>
      <c r="Q25" s="108"/>
    </row>
    <row r="26" spans="1:17" ht="15">
      <c r="A26" s="114" t="s">
        <v>218</v>
      </c>
      <c r="B26" s="115" t="s">
        <v>283</v>
      </c>
      <c r="C26" s="115">
        <v>6</v>
      </c>
      <c r="D26" s="116" t="s">
        <v>284</v>
      </c>
      <c r="E26" s="101">
        <v>2197</v>
      </c>
      <c r="F26" s="102">
        <v>43816</v>
      </c>
      <c r="G26" s="107">
        <v>23720187</v>
      </c>
      <c r="H26" s="104">
        <v>0</v>
      </c>
      <c r="I26" s="105">
        <f t="shared" si="6"/>
        <v>23720187</v>
      </c>
      <c r="J26" s="105">
        <f t="shared" si="7"/>
        <v>14</v>
      </c>
      <c r="K26" s="105">
        <f t="shared" si="0"/>
        <v>23720187</v>
      </c>
      <c r="L26" s="105">
        <f t="shared" si="1"/>
        <v>0</v>
      </c>
      <c r="M26" s="105">
        <f t="shared" si="2"/>
        <v>0</v>
      </c>
      <c r="N26" s="105">
        <f t="shared" si="3"/>
        <v>0</v>
      </c>
      <c r="O26" s="105">
        <f t="shared" si="4"/>
        <v>0</v>
      </c>
      <c r="P26" s="105">
        <f t="shared" si="5"/>
        <v>0</v>
      </c>
      <c r="Q26" s="108"/>
    </row>
    <row r="27" spans="1:17" ht="15">
      <c r="A27" s="98" t="s">
        <v>285</v>
      </c>
      <c r="B27" s="99">
        <v>899999419</v>
      </c>
      <c r="C27" s="99">
        <v>6</v>
      </c>
      <c r="D27" s="110" t="s">
        <v>286</v>
      </c>
      <c r="E27" s="101">
        <v>2017</v>
      </c>
      <c r="F27" s="113">
        <v>43691</v>
      </c>
      <c r="G27" s="107">
        <v>4192839.5</v>
      </c>
      <c r="H27" s="104">
        <v>0</v>
      </c>
      <c r="I27" s="105">
        <f t="shared" si="6"/>
        <v>4192839.5</v>
      </c>
      <c r="J27" s="105">
        <f t="shared" si="7"/>
        <v>139</v>
      </c>
      <c r="K27" s="105">
        <f t="shared" si="0"/>
        <v>0</v>
      </c>
      <c r="L27" s="105">
        <f t="shared" si="1"/>
        <v>0</v>
      </c>
      <c r="M27" s="105">
        <f t="shared" si="2"/>
        <v>0</v>
      </c>
      <c r="N27" s="105">
        <f t="shared" si="3"/>
        <v>4192839.5</v>
      </c>
      <c r="O27" s="105">
        <f t="shared" si="4"/>
        <v>0</v>
      </c>
      <c r="P27" s="105">
        <f t="shared" si="5"/>
        <v>0</v>
      </c>
      <c r="Q27" s="108"/>
    </row>
    <row r="28" spans="1:17" ht="15">
      <c r="A28" s="98" t="s">
        <v>285</v>
      </c>
      <c r="B28" s="99">
        <v>899999419</v>
      </c>
      <c r="C28" s="99">
        <v>6</v>
      </c>
      <c r="D28" s="110" t="s">
        <v>286</v>
      </c>
      <c r="E28" s="101">
        <v>2152</v>
      </c>
      <c r="F28" s="113">
        <v>43803</v>
      </c>
      <c r="G28" s="107">
        <v>4192839.5</v>
      </c>
      <c r="H28" s="104">
        <v>0</v>
      </c>
      <c r="I28" s="105">
        <f t="shared" si="6"/>
        <v>4192839.5</v>
      </c>
      <c r="J28" s="105">
        <f t="shared" si="7"/>
        <v>27</v>
      </c>
      <c r="K28" s="105">
        <f t="shared" si="0"/>
        <v>4192839.5</v>
      </c>
      <c r="L28" s="105">
        <f t="shared" si="1"/>
        <v>0</v>
      </c>
      <c r="M28" s="105">
        <f t="shared" si="2"/>
        <v>0</v>
      </c>
      <c r="N28" s="105">
        <f t="shared" si="3"/>
        <v>0</v>
      </c>
      <c r="O28" s="105">
        <f t="shared" si="4"/>
        <v>0</v>
      </c>
      <c r="P28" s="105">
        <f t="shared" si="5"/>
        <v>0</v>
      </c>
      <c r="Q28" s="108"/>
    </row>
    <row r="29" spans="1:17" ht="15">
      <c r="A29" s="109" t="s">
        <v>287</v>
      </c>
      <c r="B29" s="99" t="s">
        <v>288</v>
      </c>
      <c r="C29" s="99">
        <v>6</v>
      </c>
      <c r="D29" s="110" t="s">
        <v>289</v>
      </c>
      <c r="E29" s="117">
        <v>1886</v>
      </c>
      <c r="F29" s="102">
        <v>43550</v>
      </c>
      <c r="G29" s="107">
        <v>10655905</v>
      </c>
      <c r="H29" s="104">
        <v>0</v>
      </c>
      <c r="I29" s="105">
        <f t="shared" si="6"/>
        <v>10655905</v>
      </c>
      <c r="J29" s="105">
        <f t="shared" si="7"/>
        <v>280</v>
      </c>
      <c r="K29" s="105">
        <f t="shared" si="0"/>
        <v>0</v>
      </c>
      <c r="L29" s="105">
        <f t="shared" si="1"/>
        <v>0</v>
      </c>
      <c r="M29" s="105">
        <f t="shared" si="2"/>
        <v>0</v>
      </c>
      <c r="N29" s="105">
        <f t="shared" si="3"/>
        <v>0</v>
      </c>
      <c r="O29" s="105">
        <f t="shared" si="4"/>
        <v>10655905</v>
      </c>
      <c r="P29" s="105">
        <f t="shared" si="5"/>
        <v>0</v>
      </c>
      <c r="Q29" s="108"/>
    </row>
    <row r="30" spans="1:17" ht="15">
      <c r="A30" s="109" t="s">
        <v>290</v>
      </c>
      <c r="B30" s="99">
        <v>800094704</v>
      </c>
      <c r="C30" s="99">
        <v>6</v>
      </c>
      <c r="D30" s="110" t="s">
        <v>291</v>
      </c>
      <c r="E30" s="101">
        <v>1893</v>
      </c>
      <c r="F30" s="102">
        <v>43564</v>
      </c>
      <c r="G30" s="107">
        <v>2591083</v>
      </c>
      <c r="H30" s="104">
        <v>0</v>
      </c>
      <c r="I30" s="105">
        <f>+G30-H30</f>
        <v>2591083</v>
      </c>
      <c r="J30" s="105">
        <f t="shared" si="7"/>
        <v>266</v>
      </c>
      <c r="K30" s="105">
        <f t="shared" si="0"/>
        <v>0</v>
      </c>
      <c r="L30" s="105">
        <f t="shared" si="1"/>
        <v>0</v>
      </c>
      <c r="M30" s="105">
        <f t="shared" si="2"/>
        <v>0</v>
      </c>
      <c r="N30" s="105">
        <f t="shared" si="3"/>
        <v>0</v>
      </c>
      <c r="O30" s="105">
        <f t="shared" si="4"/>
        <v>2591083</v>
      </c>
      <c r="P30" s="105">
        <f t="shared" si="5"/>
        <v>0</v>
      </c>
      <c r="Q30" s="108"/>
    </row>
    <row r="31" spans="1:17" ht="15">
      <c r="A31" s="109" t="s">
        <v>228</v>
      </c>
      <c r="B31" s="99">
        <v>800094701</v>
      </c>
      <c r="C31" s="99">
        <v>6</v>
      </c>
      <c r="D31" s="110" t="s">
        <v>292</v>
      </c>
      <c r="E31" s="101">
        <v>2190</v>
      </c>
      <c r="F31" s="102">
        <v>43815</v>
      </c>
      <c r="G31" s="107">
        <v>4946613</v>
      </c>
      <c r="H31" s="104">
        <v>0</v>
      </c>
      <c r="I31" s="105">
        <f t="shared" si="6"/>
        <v>4946613</v>
      </c>
      <c r="J31" s="105">
        <f t="shared" si="7"/>
        <v>15</v>
      </c>
      <c r="K31" s="105">
        <f>IF($J31&lt;=30,$I31,0)</f>
        <v>4946613</v>
      </c>
      <c r="L31" s="105">
        <f t="shared" si="1"/>
        <v>0</v>
      </c>
      <c r="M31" s="105">
        <f t="shared" si="2"/>
        <v>0</v>
      </c>
      <c r="N31" s="105">
        <f t="shared" si="3"/>
        <v>0</v>
      </c>
      <c r="O31" s="105">
        <f t="shared" si="4"/>
        <v>0</v>
      </c>
      <c r="P31" s="105">
        <f t="shared" si="5"/>
        <v>0</v>
      </c>
      <c r="Q31" s="108"/>
    </row>
    <row r="32" spans="1:17" ht="15">
      <c r="A32" s="98" t="s">
        <v>293</v>
      </c>
      <c r="B32" s="99">
        <v>8999997125</v>
      </c>
      <c r="C32" s="99">
        <v>4</v>
      </c>
      <c r="D32" s="118" t="s">
        <v>294</v>
      </c>
      <c r="E32" s="101">
        <v>1919</v>
      </c>
      <c r="F32" s="113">
        <v>43592</v>
      </c>
      <c r="G32" s="107">
        <v>10069896</v>
      </c>
      <c r="H32" s="104">
        <v>0</v>
      </c>
      <c r="I32" s="105">
        <f t="shared" si="6"/>
        <v>10069896</v>
      </c>
      <c r="J32" s="105">
        <f t="shared" si="7"/>
        <v>238</v>
      </c>
      <c r="K32" s="105">
        <f aca="true" t="shared" si="8" ref="K32:K59">IF($J32&lt;=30,$I32,0)</f>
        <v>0</v>
      </c>
      <c r="L32" s="105">
        <f>IF(AND(J32&gt;30,J32&lt;=60),$I32,0)</f>
        <v>0</v>
      </c>
      <c r="M32" s="105">
        <f t="shared" si="2"/>
        <v>0</v>
      </c>
      <c r="N32" s="105">
        <f t="shared" si="3"/>
        <v>0</v>
      </c>
      <c r="O32" s="105">
        <f t="shared" si="4"/>
        <v>10069896</v>
      </c>
      <c r="P32" s="105">
        <f t="shared" si="5"/>
        <v>0</v>
      </c>
      <c r="Q32" s="108"/>
    </row>
    <row r="33" spans="1:17" ht="15">
      <c r="A33" s="98" t="s">
        <v>293</v>
      </c>
      <c r="B33" s="99">
        <v>8999997125</v>
      </c>
      <c r="C33" s="99">
        <v>4</v>
      </c>
      <c r="D33" s="118" t="s">
        <v>269</v>
      </c>
      <c r="E33" s="101">
        <v>1928</v>
      </c>
      <c r="F33" s="113">
        <v>43606</v>
      </c>
      <c r="G33" s="107">
        <v>8391580</v>
      </c>
      <c r="H33" s="104">
        <v>0</v>
      </c>
      <c r="I33" s="105">
        <f t="shared" si="6"/>
        <v>8391580</v>
      </c>
      <c r="J33" s="105">
        <f t="shared" si="7"/>
        <v>224</v>
      </c>
      <c r="K33" s="105">
        <f t="shared" si="8"/>
        <v>0</v>
      </c>
      <c r="L33" s="105">
        <f>IF(AND(J33&gt;30,J33&lt;=60),$I33,0)</f>
        <v>0</v>
      </c>
      <c r="M33" s="105">
        <f t="shared" si="2"/>
        <v>0</v>
      </c>
      <c r="N33" s="105">
        <f t="shared" si="3"/>
        <v>0</v>
      </c>
      <c r="O33" s="105">
        <f t="shared" si="4"/>
        <v>8391580</v>
      </c>
      <c r="P33" s="105">
        <f t="shared" si="5"/>
        <v>0</v>
      </c>
      <c r="Q33" s="108"/>
    </row>
    <row r="34" spans="1:17" ht="15">
      <c r="A34" s="98" t="s">
        <v>295</v>
      </c>
      <c r="B34" s="99">
        <v>8000734751</v>
      </c>
      <c r="C34" s="99">
        <v>6</v>
      </c>
      <c r="D34" s="118" t="s">
        <v>296</v>
      </c>
      <c r="E34" s="101">
        <v>1934</v>
      </c>
      <c r="F34" s="102">
        <v>43614</v>
      </c>
      <c r="G34" s="107">
        <v>2999920.5</v>
      </c>
      <c r="H34" s="104">
        <v>0</v>
      </c>
      <c r="I34" s="119">
        <f t="shared" si="6"/>
        <v>2999920.5</v>
      </c>
      <c r="J34" s="105">
        <f>$E$2-F34</f>
        <v>216</v>
      </c>
      <c r="K34" s="105">
        <f t="shared" si="8"/>
        <v>0</v>
      </c>
      <c r="L34" s="105">
        <f>IF(AND(J34&gt;30,J34&lt;=60),$I34,0)</f>
        <v>0</v>
      </c>
      <c r="M34" s="105">
        <f t="shared" si="2"/>
        <v>0</v>
      </c>
      <c r="N34" s="105">
        <f t="shared" si="3"/>
        <v>0</v>
      </c>
      <c r="O34" s="105">
        <f t="shared" si="4"/>
        <v>2999920.5</v>
      </c>
      <c r="P34" s="105">
        <f t="shared" si="5"/>
        <v>0</v>
      </c>
      <c r="Q34" s="108"/>
    </row>
    <row r="35" spans="1:17" ht="15">
      <c r="A35" s="109" t="s">
        <v>297</v>
      </c>
      <c r="B35" s="120" t="s">
        <v>298</v>
      </c>
      <c r="C35" s="121">
        <v>6</v>
      </c>
      <c r="D35" s="110" t="s">
        <v>299</v>
      </c>
      <c r="E35" s="101">
        <v>2040</v>
      </c>
      <c r="F35" s="102">
        <v>43705</v>
      </c>
      <c r="G35" s="107">
        <v>8479908</v>
      </c>
      <c r="H35" s="104">
        <v>0</v>
      </c>
      <c r="I35" s="105">
        <f t="shared" si="6"/>
        <v>8479908</v>
      </c>
      <c r="J35" s="105">
        <f t="shared" si="7"/>
        <v>125</v>
      </c>
      <c r="K35" s="105">
        <f t="shared" si="8"/>
        <v>0</v>
      </c>
      <c r="L35" s="105">
        <f>IF(AND(J35&gt;30,J35&lt;=60),$I35,0)</f>
        <v>0</v>
      </c>
      <c r="M35" s="105">
        <f t="shared" si="2"/>
        <v>0</v>
      </c>
      <c r="N35" s="105">
        <f t="shared" si="3"/>
        <v>8479908</v>
      </c>
      <c r="O35" s="105">
        <f t="shared" si="4"/>
        <v>0</v>
      </c>
      <c r="P35" s="105">
        <f t="shared" si="5"/>
        <v>0</v>
      </c>
      <c r="Q35" s="108"/>
    </row>
    <row r="36" spans="1:17" ht="15">
      <c r="A36" s="109" t="s">
        <v>300</v>
      </c>
      <c r="B36" s="122">
        <v>8000947113</v>
      </c>
      <c r="C36" s="123">
        <v>6</v>
      </c>
      <c r="D36" s="110" t="s">
        <v>292</v>
      </c>
      <c r="E36" s="101">
        <v>1926</v>
      </c>
      <c r="F36" s="102">
        <v>43602</v>
      </c>
      <c r="G36" s="107">
        <v>12719862</v>
      </c>
      <c r="H36" s="104">
        <v>0</v>
      </c>
      <c r="I36" s="105">
        <f t="shared" si="6"/>
        <v>12719862</v>
      </c>
      <c r="J36" s="105">
        <f t="shared" si="7"/>
        <v>228</v>
      </c>
      <c r="K36" s="105">
        <f t="shared" si="8"/>
        <v>0</v>
      </c>
      <c r="L36" s="105">
        <f t="shared" si="1"/>
        <v>0</v>
      </c>
      <c r="M36" s="105">
        <f t="shared" si="2"/>
        <v>0</v>
      </c>
      <c r="N36" s="105">
        <f t="shared" si="3"/>
        <v>0</v>
      </c>
      <c r="O36" s="105">
        <f t="shared" si="4"/>
        <v>12719862</v>
      </c>
      <c r="P36" s="105">
        <f t="shared" si="5"/>
        <v>0</v>
      </c>
      <c r="Q36" s="108"/>
    </row>
    <row r="37" spans="1:17" ht="15">
      <c r="A37" s="98" t="s">
        <v>301</v>
      </c>
      <c r="B37" s="99">
        <v>890680154</v>
      </c>
      <c r="C37" s="99">
        <v>6</v>
      </c>
      <c r="D37" s="118" t="s">
        <v>302</v>
      </c>
      <c r="E37" s="101">
        <v>1913</v>
      </c>
      <c r="F37" s="102">
        <v>43591</v>
      </c>
      <c r="G37" s="107">
        <v>1440943</v>
      </c>
      <c r="H37" s="104">
        <v>0</v>
      </c>
      <c r="I37" s="105">
        <f t="shared" si="6"/>
        <v>1440943</v>
      </c>
      <c r="J37" s="105">
        <f t="shared" si="7"/>
        <v>239</v>
      </c>
      <c r="K37" s="105">
        <f t="shared" si="8"/>
        <v>0</v>
      </c>
      <c r="L37" s="105">
        <f>IF(AND(J37&gt;30,J37&lt;=60),$I37,0)</f>
        <v>0</v>
      </c>
      <c r="M37" s="105">
        <f>IF(AND(J37&gt;60,J37&lt;=90),$I37,0)</f>
        <v>0</v>
      </c>
      <c r="N37" s="105">
        <f>IF(AND(J37&gt;90,J37&lt;=180),$I37,0)</f>
        <v>0</v>
      </c>
      <c r="O37" s="105">
        <f>IF(AND(J37&gt;180,J37&lt;=360),$I37,0)</f>
        <v>1440943</v>
      </c>
      <c r="P37" s="105">
        <f t="shared" si="5"/>
        <v>0</v>
      </c>
      <c r="Q37" s="108"/>
    </row>
    <row r="38" spans="1:17" ht="15">
      <c r="A38" s="114" t="s">
        <v>52</v>
      </c>
      <c r="B38" s="120">
        <v>8000947161</v>
      </c>
      <c r="C38" s="99">
        <v>6</v>
      </c>
      <c r="D38" s="110" t="s">
        <v>303</v>
      </c>
      <c r="E38" s="101">
        <v>1851</v>
      </c>
      <c r="F38" s="102">
        <v>43514</v>
      </c>
      <c r="G38" s="107">
        <v>2572904</v>
      </c>
      <c r="H38" s="104">
        <v>0</v>
      </c>
      <c r="I38" s="105">
        <f t="shared" si="6"/>
        <v>2572904</v>
      </c>
      <c r="J38" s="105">
        <f t="shared" si="7"/>
        <v>316</v>
      </c>
      <c r="K38" s="105">
        <f t="shared" si="8"/>
        <v>0</v>
      </c>
      <c r="L38" s="105">
        <f t="shared" si="1"/>
        <v>0</v>
      </c>
      <c r="M38" s="105">
        <f t="shared" si="2"/>
        <v>0</v>
      </c>
      <c r="N38" s="105">
        <f t="shared" si="3"/>
        <v>0</v>
      </c>
      <c r="O38" s="105">
        <f t="shared" si="4"/>
        <v>2572904</v>
      </c>
      <c r="P38" s="105">
        <f t="shared" si="5"/>
        <v>0</v>
      </c>
      <c r="Q38" s="108"/>
    </row>
    <row r="39" spans="1:17" ht="15">
      <c r="A39" s="109" t="s">
        <v>304</v>
      </c>
      <c r="B39" s="99">
        <v>8000947161</v>
      </c>
      <c r="C39" s="99">
        <v>6</v>
      </c>
      <c r="D39" s="110" t="s">
        <v>292</v>
      </c>
      <c r="E39" s="101">
        <v>2077</v>
      </c>
      <c r="F39" s="102">
        <v>43725</v>
      </c>
      <c r="G39" s="107">
        <v>9822558</v>
      </c>
      <c r="H39" s="104">
        <v>0</v>
      </c>
      <c r="I39" s="105">
        <f t="shared" si="6"/>
        <v>9822558</v>
      </c>
      <c r="J39" s="105">
        <f t="shared" si="7"/>
        <v>105</v>
      </c>
      <c r="K39" s="105">
        <f t="shared" si="8"/>
        <v>0</v>
      </c>
      <c r="L39" s="105">
        <f t="shared" si="1"/>
        <v>0</v>
      </c>
      <c r="M39" s="105">
        <f t="shared" si="2"/>
        <v>0</v>
      </c>
      <c r="N39" s="105">
        <f t="shared" si="3"/>
        <v>9822558</v>
      </c>
      <c r="O39" s="105">
        <f t="shared" si="4"/>
        <v>0</v>
      </c>
      <c r="P39" s="105">
        <f t="shared" si="5"/>
        <v>0</v>
      </c>
      <c r="Q39" s="108"/>
    </row>
    <row r="40" spans="1:17" ht="25.5">
      <c r="A40" s="109" t="s">
        <v>305</v>
      </c>
      <c r="B40" s="120" t="s">
        <v>306</v>
      </c>
      <c r="C40" s="121">
        <v>4</v>
      </c>
      <c r="D40" s="110" t="s">
        <v>307</v>
      </c>
      <c r="E40" s="101">
        <v>2006</v>
      </c>
      <c r="F40" s="113">
        <v>43678</v>
      </c>
      <c r="G40" s="107">
        <v>5350906</v>
      </c>
      <c r="H40" s="104">
        <v>0</v>
      </c>
      <c r="I40" s="105">
        <f>+G40-H40</f>
        <v>5350906</v>
      </c>
      <c r="J40" s="105">
        <f t="shared" si="7"/>
        <v>152</v>
      </c>
      <c r="K40" s="105">
        <f t="shared" si="8"/>
        <v>0</v>
      </c>
      <c r="L40" s="105">
        <f>IF(AND(J40&gt;30,J40&lt;=60),$I40,0)</f>
        <v>0</v>
      </c>
      <c r="M40" s="105">
        <f>IF(AND(J40&gt;60,J40&lt;=90),$I40,0)</f>
        <v>0</v>
      </c>
      <c r="N40" s="105">
        <f>IF(AND(J40&gt;90,J40&lt;=180),$I40,0)</f>
        <v>5350906</v>
      </c>
      <c r="O40" s="105">
        <f>IF(AND(J40&gt;180,J40&lt;=360),$I40,0)</f>
        <v>0</v>
      </c>
      <c r="P40" s="105">
        <f t="shared" si="5"/>
        <v>0</v>
      </c>
      <c r="Q40" s="108"/>
    </row>
    <row r="41" spans="1:17" ht="15">
      <c r="A41" s="109" t="s">
        <v>308</v>
      </c>
      <c r="B41" s="99">
        <v>860527046</v>
      </c>
      <c r="C41" s="99">
        <v>6</v>
      </c>
      <c r="D41" s="110" t="s">
        <v>309</v>
      </c>
      <c r="E41" s="101">
        <v>1885</v>
      </c>
      <c r="F41" s="102">
        <v>43546</v>
      </c>
      <c r="G41" s="107">
        <v>4947790</v>
      </c>
      <c r="H41" s="104">
        <v>0</v>
      </c>
      <c r="I41" s="105">
        <f>+G41-H41</f>
        <v>4947790</v>
      </c>
      <c r="J41" s="105">
        <f t="shared" si="7"/>
        <v>284</v>
      </c>
      <c r="K41" s="105">
        <f t="shared" si="8"/>
        <v>0</v>
      </c>
      <c r="L41" s="105">
        <f>IF(AND(J41&gt;30,J41&lt;=60),$I41,0)</f>
        <v>0</v>
      </c>
      <c r="M41" s="105">
        <f>IF(AND(J41&gt;60,J41&lt;=90),$I41,0)</f>
        <v>0</v>
      </c>
      <c r="N41" s="105">
        <f>IF(AND(J41&gt;90,J41&lt;=180),$I41,0)</f>
        <v>0</v>
      </c>
      <c r="O41" s="105">
        <f>IF(AND(J41&gt;180,J41&lt;=360),$I41,0)</f>
        <v>4947790</v>
      </c>
      <c r="P41" s="105">
        <f t="shared" si="5"/>
        <v>0</v>
      </c>
      <c r="Q41" s="108"/>
    </row>
    <row r="42" spans="1:17" ht="12.75" customHeight="1">
      <c r="A42" s="114" t="s">
        <v>310</v>
      </c>
      <c r="B42" s="99">
        <v>8000947526</v>
      </c>
      <c r="C42" s="99">
        <v>6</v>
      </c>
      <c r="D42" s="116" t="s">
        <v>265</v>
      </c>
      <c r="E42" s="124">
        <v>2044</v>
      </c>
      <c r="F42" s="125">
        <v>43705</v>
      </c>
      <c r="G42" s="107">
        <v>14839839</v>
      </c>
      <c r="H42" s="104">
        <v>0</v>
      </c>
      <c r="I42" s="105">
        <f>+G42-H42</f>
        <v>14839839</v>
      </c>
      <c r="J42" s="105">
        <f t="shared" si="7"/>
        <v>125</v>
      </c>
      <c r="K42" s="105">
        <f t="shared" si="8"/>
        <v>0</v>
      </c>
      <c r="L42" s="105">
        <f>IF(AND(J42&gt;30,J42&lt;=60),$I42,0)</f>
        <v>0</v>
      </c>
      <c r="M42" s="105">
        <f>IF(AND(J42&gt;60,J42&lt;=90),$I42,0)</f>
        <v>0</v>
      </c>
      <c r="N42" s="105">
        <f>IF(AND(J42&gt;90,J42&lt;=180),$I42,0)</f>
        <v>14839839</v>
      </c>
      <c r="O42" s="105">
        <f>IF(AND(J42&gt;180,J42&lt;=360),$I42,0)</f>
        <v>0</v>
      </c>
      <c r="P42" s="105">
        <f t="shared" si="5"/>
        <v>0</v>
      </c>
      <c r="Q42" s="108"/>
    </row>
    <row r="43" spans="1:17" ht="15">
      <c r="A43" s="114" t="s">
        <v>310</v>
      </c>
      <c r="B43" s="99">
        <v>8000947526</v>
      </c>
      <c r="C43" s="99">
        <v>6</v>
      </c>
      <c r="D43" s="110" t="s">
        <v>311</v>
      </c>
      <c r="E43" s="101">
        <v>2131</v>
      </c>
      <c r="F43" s="102">
        <v>43788</v>
      </c>
      <c r="G43" s="107">
        <v>7419919.5</v>
      </c>
      <c r="H43" s="104">
        <v>0</v>
      </c>
      <c r="I43" s="105">
        <f t="shared" si="6"/>
        <v>7419919.5</v>
      </c>
      <c r="J43" s="105">
        <f t="shared" si="7"/>
        <v>42</v>
      </c>
      <c r="K43" s="105">
        <f t="shared" si="8"/>
        <v>0</v>
      </c>
      <c r="L43" s="105">
        <f>IF(AND(J43&gt;30,J43&lt;=60),$I43,0)</f>
        <v>7419919.5</v>
      </c>
      <c r="M43" s="105">
        <f>IF(AND(J43&gt;60,J43&lt;=90),$I43,0)</f>
        <v>0</v>
      </c>
      <c r="N43" s="105">
        <f>IF(AND(J43&gt;90,J43&lt;=180),$I43,0)</f>
        <v>0</v>
      </c>
      <c r="O43" s="105">
        <f>IF(AND(J43&gt;180,J43&lt;=360),$I43,0)</f>
        <v>0</v>
      </c>
      <c r="P43" s="105">
        <f t="shared" si="5"/>
        <v>0</v>
      </c>
      <c r="Q43" s="108"/>
    </row>
    <row r="44" spans="1:17" ht="15" customHeight="1">
      <c r="A44" s="109" t="s">
        <v>312</v>
      </c>
      <c r="B44" s="99">
        <v>8999993724</v>
      </c>
      <c r="C44" s="99">
        <v>6</v>
      </c>
      <c r="D44" s="110" t="s">
        <v>292</v>
      </c>
      <c r="E44" s="101">
        <v>1861</v>
      </c>
      <c r="F44" s="102">
        <v>43523</v>
      </c>
      <c r="G44" s="107">
        <v>7930713.06</v>
      </c>
      <c r="H44" s="104">
        <v>0</v>
      </c>
      <c r="I44" s="119">
        <f t="shared" si="6"/>
        <v>7930713.06</v>
      </c>
      <c r="J44" s="105">
        <f t="shared" si="7"/>
        <v>307</v>
      </c>
      <c r="K44" s="105">
        <f t="shared" si="8"/>
        <v>0</v>
      </c>
      <c r="L44" s="105">
        <f aca="true" t="shared" si="9" ref="L44:L56">IF(AND(J44&gt;30,J44&lt;=60),$I44,0)</f>
        <v>0</v>
      </c>
      <c r="M44" s="105">
        <f aca="true" t="shared" si="10" ref="M44:M56">IF(AND(J44&gt;60,J44&lt;=90),$I44,0)</f>
        <v>0</v>
      </c>
      <c r="N44" s="105">
        <f aca="true" t="shared" si="11" ref="N44:N56">IF(AND(J44&gt;90,J44&lt;=180),$I44,0)</f>
        <v>0</v>
      </c>
      <c r="O44" s="105">
        <f aca="true" t="shared" si="12" ref="O44:O56">IF(AND(J44&gt;180,J44&lt;=360),$I44,0)</f>
        <v>7930713.06</v>
      </c>
      <c r="P44" s="105">
        <f t="shared" si="5"/>
        <v>0</v>
      </c>
      <c r="Q44" s="108"/>
    </row>
    <row r="45" spans="1:17" ht="15">
      <c r="A45" s="109" t="s">
        <v>313</v>
      </c>
      <c r="B45" s="120">
        <v>8906804370</v>
      </c>
      <c r="C45" s="121">
        <v>6</v>
      </c>
      <c r="D45" s="110" t="s">
        <v>314</v>
      </c>
      <c r="E45" s="101">
        <v>1856</v>
      </c>
      <c r="F45" s="102">
        <v>43517</v>
      </c>
      <c r="G45" s="107">
        <v>5874820</v>
      </c>
      <c r="H45" s="104">
        <v>0</v>
      </c>
      <c r="I45" s="105">
        <f t="shared" si="6"/>
        <v>5874820</v>
      </c>
      <c r="J45" s="105">
        <f t="shared" si="7"/>
        <v>313</v>
      </c>
      <c r="K45" s="105">
        <f t="shared" si="8"/>
        <v>0</v>
      </c>
      <c r="L45" s="105">
        <f t="shared" si="9"/>
        <v>0</v>
      </c>
      <c r="M45" s="105">
        <f t="shared" si="10"/>
        <v>0</v>
      </c>
      <c r="N45" s="105">
        <f t="shared" si="11"/>
        <v>0</v>
      </c>
      <c r="O45" s="105">
        <f t="shared" si="12"/>
        <v>5874820</v>
      </c>
      <c r="P45" s="105">
        <f t="shared" si="5"/>
        <v>0</v>
      </c>
      <c r="Q45" s="108"/>
    </row>
    <row r="46" spans="1:17" ht="15">
      <c r="A46" s="109" t="s">
        <v>313</v>
      </c>
      <c r="B46" s="120">
        <v>8906804370</v>
      </c>
      <c r="C46" s="121">
        <v>6</v>
      </c>
      <c r="D46" s="110" t="s">
        <v>314</v>
      </c>
      <c r="E46" s="101">
        <v>1962</v>
      </c>
      <c r="F46" s="102">
        <v>43637</v>
      </c>
      <c r="G46" s="107">
        <v>5874820</v>
      </c>
      <c r="H46" s="104">
        <v>0</v>
      </c>
      <c r="I46" s="105">
        <f>+G46-H46</f>
        <v>5874820</v>
      </c>
      <c r="J46" s="105">
        <f>$E$2-F46</f>
        <v>193</v>
      </c>
      <c r="K46" s="105">
        <f t="shared" si="8"/>
        <v>0</v>
      </c>
      <c r="L46" s="105">
        <f>IF(AND(J46&gt;30,J46&lt;=60),$I46,0)</f>
        <v>0</v>
      </c>
      <c r="M46" s="105">
        <f>IF(AND(J46&gt;60,J46&lt;=90),$I46,0)</f>
        <v>0</v>
      </c>
      <c r="N46" s="105">
        <f>IF(AND(J46&gt;90,J46&lt;=180),$I46,0)</f>
        <v>0</v>
      </c>
      <c r="O46" s="105">
        <f>IF(AND(J46&gt;180,J46&lt;=360),$I46,0)</f>
        <v>5874820</v>
      </c>
      <c r="P46" s="105">
        <f t="shared" si="5"/>
        <v>0</v>
      </c>
      <c r="Q46" s="108"/>
    </row>
    <row r="47" spans="1:17" ht="15">
      <c r="A47" s="109" t="s">
        <v>313</v>
      </c>
      <c r="B47" s="120">
        <v>8906804370</v>
      </c>
      <c r="C47" s="121">
        <v>6</v>
      </c>
      <c r="D47" s="110" t="s">
        <v>315</v>
      </c>
      <c r="E47" s="101">
        <v>2005</v>
      </c>
      <c r="F47" s="102">
        <v>43676</v>
      </c>
      <c r="G47" s="107">
        <v>3982018</v>
      </c>
      <c r="H47" s="104">
        <v>0</v>
      </c>
      <c r="I47" s="105">
        <f t="shared" si="6"/>
        <v>3982018</v>
      </c>
      <c r="J47" s="105">
        <f t="shared" si="7"/>
        <v>154</v>
      </c>
      <c r="K47" s="105">
        <f t="shared" si="8"/>
        <v>0</v>
      </c>
      <c r="L47" s="105">
        <f t="shared" si="9"/>
        <v>0</v>
      </c>
      <c r="M47" s="105">
        <f t="shared" si="10"/>
        <v>0</v>
      </c>
      <c r="N47" s="105">
        <f t="shared" si="11"/>
        <v>3982018</v>
      </c>
      <c r="O47" s="105">
        <f t="shared" si="12"/>
        <v>0</v>
      </c>
      <c r="P47" s="105">
        <f t="shared" si="5"/>
        <v>0</v>
      </c>
      <c r="Q47" s="108"/>
    </row>
    <row r="48" spans="1:17" ht="15">
      <c r="A48" s="109" t="s">
        <v>313</v>
      </c>
      <c r="B48" s="120">
        <v>8906804370</v>
      </c>
      <c r="C48" s="121">
        <v>6</v>
      </c>
      <c r="D48" s="110" t="s">
        <v>315</v>
      </c>
      <c r="E48" s="101">
        <v>2045</v>
      </c>
      <c r="F48" s="102">
        <v>43705</v>
      </c>
      <c r="G48" s="107">
        <v>5000000</v>
      </c>
      <c r="H48" s="104">
        <v>0</v>
      </c>
      <c r="I48" s="105">
        <f t="shared" si="6"/>
        <v>5000000</v>
      </c>
      <c r="J48" s="105">
        <f t="shared" si="7"/>
        <v>125</v>
      </c>
      <c r="K48" s="105">
        <f t="shared" si="8"/>
        <v>0</v>
      </c>
      <c r="L48" s="105">
        <f t="shared" si="9"/>
        <v>0</v>
      </c>
      <c r="M48" s="105">
        <f t="shared" si="10"/>
        <v>0</v>
      </c>
      <c r="N48" s="105">
        <f t="shared" si="11"/>
        <v>5000000</v>
      </c>
      <c r="O48" s="105">
        <f t="shared" si="12"/>
        <v>0</v>
      </c>
      <c r="P48" s="105">
        <f t="shared" si="5"/>
        <v>0</v>
      </c>
      <c r="Q48" s="108"/>
    </row>
    <row r="49" spans="1:17" ht="15">
      <c r="A49" s="109" t="s">
        <v>313</v>
      </c>
      <c r="B49" s="99" t="s">
        <v>316</v>
      </c>
      <c r="C49" s="121">
        <v>6</v>
      </c>
      <c r="D49" s="110" t="s">
        <v>317</v>
      </c>
      <c r="E49" s="101">
        <v>2207</v>
      </c>
      <c r="F49" s="113">
        <v>43818</v>
      </c>
      <c r="G49" s="107">
        <v>16959816</v>
      </c>
      <c r="H49" s="104">
        <v>0</v>
      </c>
      <c r="I49" s="105">
        <f t="shared" si="6"/>
        <v>16959816</v>
      </c>
      <c r="J49" s="105">
        <f t="shared" si="7"/>
        <v>12</v>
      </c>
      <c r="K49" s="105">
        <f t="shared" si="8"/>
        <v>16959816</v>
      </c>
      <c r="L49" s="105">
        <f t="shared" si="9"/>
        <v>0</v>
      </c>
      <c r="M49" s="105">
        <f t="shared" si="10"/>
        <v>0</v>
      </c>
      <c r="N49" s="105">
        <f t="shared" si="11"/>
        <v>0</v>
      </c>
      <c r="O49" s="105">
        <f t="shared" si="12"/>
        <v>0</v>
      </c>
      <c r="P49" s="105">
        <f t="shared" si="5"/>
        <v>0</v>
      </c>
      <c r="Q49" s="108"/>
    </row>
    <row r="50" spans="1:17" ht="15">
      <c r="A50" s="109" t="s">
        <v>60</v>
      </c>
      <c r="B50" s="120">
        <v>8999993147</v>
      </c>
      <c r="C50" s="121">
        <v>6</v>
      </c>
      <c r="D50" s="110" t="s">
        <v>291</v>
      </c>
      <c r="E50" s="101">
        <v>2028</v>
      </c>
      <c r="F50" s="102">
        <v>43704</v>
      </c>
      <c r="G50" s="107">
        <v>14133180</v>
      </c>
      <c r="H50" s="104">
        <v>0</v>
      </c>
      <c r="I50" s="105">
        <f>+G50-H50</f>
        <v>14133180</v>
      </c>
      <c r="J50" s="105">
        <f>$E$2-F50</f>
        <v>126</v>
      </c>
      <c r="K50" s="105">
        <f t="shared" si="8"/>
        <v>0</v>
      </c>
      <c r="L50" s="105">
        <f>IF(AND(J50&gt;30,J50&lt;=60),$I50,0)</f>
        <v>0</v>
      </c>
      <c r="M50" s="105">
        <f>IF(AND(J50&gt;60,J50&lt;=90),$I50,0)</f>
        <v>0</v>
      </c>
      <c r="N50" s="105">
        <f>IF(AND(J50&gt;90,J50&lt;=180),$I50,0)</f>
        <v>14133180</v>
      </c>
      <c r="O50" s="105">
        <f>IF(AND(J50&gt;180,J50&lt;=360),$I50,0)</f>
        <v>0</v>
      </c>
      <c r="P50" s="105">
        <f t="shared" si="5"/>
        <v>0</v>
      </c>
      <c r="Q50" s="108"/>
    </row>
    <row r="51" spans="1:17" s="134" customFormat="1" ht="12.75">
      <c r="A51" s="109" t="s">
        <v>57</v>
      </c>
      <c r="B51" s="126" t="s">
        <v>318</v>
      </c>
      <c r="C51" s="127">
        <v>6</v>
      </c>
      <c r="D51" s="110" t="s">
        <v>319</v>
      </c>
      <c r="E51" s="128">
        <v>1845</v>
      </c>
      <c r="F51" s="129">
        <v>43501</v>
      </c>
      <c r="G51" s="130">
        <v>4598517</v>
      </c>
      <c r="H51" s="131">
        <v>0</v>
      </c>
      <c r="I51" s="132">
        <f t="shared" si="6"/>
        <v>4598517</v>
      </c>
      <c r="J51" s="132">
        <f t="shared" si="7"/>
        <v>329</v>
      </c>
      <c r="K51" s="132">
        <f t="shared" si="8"/>
        <v>0</v>
      </c>
      <c r="L51" s="132">
        <f t="shared" si="9"/>
        <v>0</v>
      </c>
      <c r="M51" s="132">
        <f t="shared" si="10"/>
        <v>0</v>
      </c>
      <c r="N51" s="132">
        <f t="shared" si="11"/>
        <v>0</v>
      </c>
      <c r="O51" s="132">
        <f t="shared" si="12"/>
        <v>4598517</v>
      </c>
      <c r="P51" s="132">
        <f t="shared" si="5"/>
        <v>0</v>
      </c>
      <c r="Q51" s="133"/>
    </row>
    <row r="52" spans="1:17" ht="15">
      <c r="A52" s="98" t="s">
        <v>43</v>
      </c>
      <c r="B52" s="99">
        <v>8000955680</v>
      </c>
      <c r="C52" s="121">
        <v>6</v>
      </c>
      <c r="D52" s="118" t="s">
        <v>296</v>
      </c>
      <c r="E52" s="101">
        <v>1834</v>
      </c>
      <c r="F52" s="102">
        <v>43489</v>
      </c>
      <c r="G52" s="107">
        <v>18286626</v>
      </c>
      <c r="H52" s="104">
        <v>0</v>
      </c>
      <c r="I52" s="105">
        <f t="shared" si="6"/>
        <v>18286626</v>
      </c>
      <c r="J52" s="105">
        <f t="shared" si="7"/>
        <v>341</v>
      </c>
      <c r="K52" s="105">
        <f t="shared" si="8"/>
        <v>0</v>
      </c>
      <c r="L52" s="105">
        <f t="shared" si="9"/>
        <v>0</v>
      </c>
      <c r="M52" s="105">
        <f t="shared" si="10"/>
        <v>0</v>
      </c>
      <c r="N52" s="105">
        <f t="shared" si="11"/>
        <v>0</v>
      </c>
      <c r="O52" s="105">
        <f t="shared" si="12"/>
        <v>18286626</v>
      </c>
      <c r="P52" s="105">
        <f t="shared" si="5"/>
        <v>0</v>
      </c>
      <c r="Q52" s="108"/>
    </row>
    <row r="53" spans="1:17" ht="15">
      <c r="A53" s="98" t="s">
        <v>43</v>
      </c>
      <c r="B53" s="99">
        <v>8000955680</v>
      </c>
      <c r="C53" s="121">
        <v>6</v>
      </c>
      <c r="D53" s="118" t="s">
        <v>291</v>
      </c>
      <c r="E53" s="101">
        <v>1853</v>
      </c>
      <c r="F53" s="102">
        <v>43514</v>
      </c>
      <c r="G53" s="107">
        <v>2867940</v>
      </c>
      <c r="H53" s="104">
        <v>0</v>
      </c>
      <c r="I53" s="105">
        <f t="shared" si="6"/>
        <v>2867940</v>
      </c>
      <c r="J53" s="105">
        <f t="shared" si="7"/>
        <v>316</v>
      </c>
      <c r="K53" s="105">
        <f t="shared" si="8"/>
        <v>0</v>
      </c>
      <c r="L53" s="105">
        <f>IF(AND(J53&gt;30,J53&lt;=60),$I53,0)</f>
        <v>0</v>
      </c>
      <c r="M53" s="105">
        <f>IF(AND(J53&gt;60,J53&lt;=90),$I53,0)</f>
        <v>0</v>
      </c>
      <c r="N53" s="105">
        <f>IF(AND(J53&gt;90,J53&lt;=180),$I53,0)</f>
        <v>0</v>
      </c>
      <c r="O53" s="105">
        <f>IF(AND(J53&gt;180,J53&lt;=360),$I53,0)</f>
        <v>2867940</v>
      </c>
      <c r="P53" s="105">
        <f t="shared" si="5"/>
        <v>0</v>
      </c>
      <c r="Q53" s="108"/>
    </row>
    <row r="54" spans="1:17" ht="15">
      <c r="A54" s="98" t="s">
        <v>43</v>
      </c>
      <c r="B54" s="99">
        <v>8000955680</v>
      </c>
      <c r="C54" s="121">
        <v>6</v>
      </c>
      <c r="D54" s="118" t="s">
        <v>265</v>
      </c>
      <c r="E54" s="101">
        <v>1951</v>
      </c>
      <c r="F54" s="102">
        <v>43630</v>
      </c>
      <c r="G54" s="107">
        <v>14133180</v>
      </c>
      <c r="H54" s="104">
        <v>0</v>
      </c>
      <c r="I54" s="105">
        <f t="shared" si="6"/>
        <v>14133180</v>
      </c>
      <c r="J54" s="105">
        <f t="shared" si="7"/>
        <v>200</v>
      </c>
      <c r="K54" s="105">
        <f t="shared" si="8"/>
        <v>0</v>
      </c>
      <c r="L54" s="105">
        <f>IF(AND(J54&gt;30,J54&lt;=60),$I54,0)</f>
        <v>0</v>
      </c>
      <c r="M54" s="105">
        <f>IF(AND(J54&gt;60,J54&lt;=90),$I54,0)</f>
        <v>0</v>
      </c>
      <c r="N54" s="105">
        <f>IF(AND(J54&gt;90,J54&lt;=180),$I54,0)</f>
        <v>0</v>
      </c>
      <c r="O54" s="105">
        <f>IF(AND(J54&gt;180,J54&lt;=360),$I54,0)</f>
        <v>14133180</v>
      </c>
      <c r="P54" s="105">
        <f t="shared" si="5"/>
        <v>0</v>
      </c>
      <c r="Q54" s="108"/>
    </row>
    <row r="55" spans="1:17" ht="15">
      <c r="A55" s="109" t="s">
        <v>320</v>
      </c>
      <c r="B55" s="99">
        <v>8906801423</v>
      </c>
      <c r="C55" s="121">
        <v>6</v>
      </c>
      <c r="D55" s="110" t="s">
        <v>265</v>
      </c>
      <c r="E55" s="101">
        <v>1955</v>
      </c>
      <c r="F55" s="102">
        <v>43623</v>
      </c>
      <c r="G55" s="107">
        <v>4888764</v>
      </c>
      <c r="H55" s="104">
        <v>0</v>
      </c>
      <c r="I55" s="105">
        <f t="shared" si="6"/>
        <v>4888764</v>
      </c>
      <c r="J55" s="105">
        <f>$E$2-F55</f>
        <v>207</v>
      </c>
      <c r="K55" s="105">
        <f t="shared" si="8"/>
        <v>0</v>
      </c>
      <c r="L55" s="105">
        <f>IF(AND(J55&gt;30,J55&lt;=60),$I55,0)</f>
        <v>0</v>
      </c>
      <c r="M55" s="105">
        <f>IF(AND(J55&gt;60,J55&lt;=90),$I55,0)</f>
        <v>0</v>
      </c>
      <c r="N55" s="105">
        <f>IF(AND(J55&gt;90,J55&lt;=180),$I55,0)</f>
        <v>0</v>
      </c>
      <c r="O55" s="105">
        <f>IF(AND(J55&gt;180,J55&lt;=360),$I55,0)</f>
        <v>4888764</v>
      </c>
      <c r="P55" s="105">
        <f t="shared" si="5"/>
        <v>0</v>
      </c>
      <c r="Q55" s="108"/>
    </row>
    <row r="56" spans="1:17" ht="15">
      <c r="A56" s="135" t="s">
        <v>321</v>
      </c>
      <c r="B56" s="136" t="s">
        <v>322</v>
      </c>
      <c r="C56" s="120">
        <v>6</v>
      </c>
      <c r="D56" s="116" t="s">
        <v>323</v>
      </c>
      <c r="E56" s="101">
        <v>2225</v>
      </c>
      <c r="F56" s="137">
        <v>43826</v>
      </c>
      <c r="G56" s="107">
        <v>3015078</v>
      </c>
      <c r="H56" s="104">
        <v>0</v>
      </c>
      <c r="I56" s="105">
        <f t="shared" si="6"/>
        <v>3015078</v>
      </c>
      <c r="J56" s="105">
        <f>$E$2-F56</f>
        <v>4</v>
      </c>
      <c r="K56" s="105">
        <f t="shared" si="8"/>
        <v>3015078</v>
      </c>
      <c r="L56" s="105">
        <f t="shared" si="9"/>
        <v>0</v>
      </c>
      <c r="M56" s="105">
        <f t="shared" si="10"/>
        <v>0</v>
      </c>
      <c r="N56" s="105">
        <f t="shared" si="11"/>
        <v>0</v>
      </c>
      <c r="O56" s="105">
        <f t="shared" si="12"/>
        <v>0</v>
      </c>
      <c r="P56" s="105">
        <f t="shared" si="5"/>
        <v>0</v>
      </c>
      <c r="Q56" s="108"/>
    </row>
    <row r="57" spans="1:17" ht="15">
      <c r="A57" s="138" t="s">
        <v>324</v>
      </c>
      <c r="B57" s="139" t="s">
        <v>316</v>
      </c>
      <c r="C57" s="140">
        <v>6</v>
      </c>
      <c r="D57" s="141" t="s">
        <v>275</v>
      </c>
      <c r="E57" s="142">
        <v>1602</v>
      </c>
      <c r="F57" s="143">
        <v>43258</v>
      </c>
      <c r="G57" s="144">
        <v>458000</v>
      </c>
      <c r="H57" s="145">
        <v>0</v>
      </c>
      <c r="I57" s="146">
        <f t="shared" si="6"/>
        <v>458000</v>
      </c>
      <c r="J57" s="147">
        <f>$E$2-F57</f>
        <v>572</v>
      </c>
      <c r="K57" s="147">
        <f t="shared" si="8"/>
        <v>0</v>
      </c>
      <c r="L57" s="147">
        <f>IF(AND(J57&gt;30,J57&lt;=60),$I57,0)</f>
        <v>0</v>
      </c>
      <c r="M57" s="147">
        <f>IF(AND(J57&gt;60,J57&lt;=90),$I57,0)</f>
        <v>0</v>
      </c>
      <c r="N57" s="147">
        <f>IF(AND(J57&gt;90,J57&lt;=180),$I57,0)</f>
        <v>0</v>
      </c>
      <c r="O57" s="147">
        <f>IF(AND(J57&gt;180,J57&lt;=360),$I57,0)</f>
        <v>0</v>
      </c>
      <c r="P57" s="147">
        <f t="shared" si="5"/>
        <v>458000</v>
      </c>
      <c r="Q57" s="108"/>
    </row>
    <row r="58" spans="1:17" ht="15">
      <c r="A58" s="138" t="s">
        <v>57</v>
      </c>
      <c r="B58" s="139">
        <v>8000934393</v>
      </c>
      <c r="C58" s="140">
        <v>6</v>
      </c>
      <c r="D58" s="141" t="s">
        <v>325</v>
      </c>
      <c r="E58" s="142">
        <v>1559</v>
      </c>
      <c r="F58" s="143">
        <v>43222</v>
      </c>
      <c r="G58" s="144">
        <v>4598517</v>
      </c>
      <c r="H58" s="145">
        <v>0</v>
      </c>
      <c r="I58" s="146">
        <f t="shared" si="6"/>
        <v>4598517</v>
      </c>
      <c r="J58" s="147">
        <f>$E$2-F58</f>
        <v>608</v>
      </c>
      <c r="K58" s="147">
        <f t="shared" si="8"/>
        <v>0</v>
      </c>
      <c r="L58" s="147">
        <f>IF(AND(J58&gt;30,J58&lt;=60),$I58,0)</f>
        <v>0</v>
      </c>
      <c r="M58" s="147">
        <f>IF(AND(J58&gt;60,J58&lt;=90),$I58,0)</f>
        <v>0</v>
      </c>
      <c r="N58" s="147">
        <f>IF(AND(J58&gt;90,J58&lt;=180),$I58,0)</f>
        <v>0</v>
      </c>
      <c r="O58" s="147">
        <f>IF(AND(J58&gt;180,J58&lt;=360),$I58,0)</f>
        <v>0</v>
      </c>
      <c r="P58" s="147">
        <f t="shared" si="5"/>
        <v>4598517</v>
      </c>
      <c r="Q58" s="108"/>
    </row>
    <row r="59" spans="1:17" ht="15">
      <c r="A59" s="138" t="s">
        <v>326</v>
      </c>
      <c r="B59" s="139" t="s">
        <v>327</v>
      </c>
      <c r="C59" s="140">
        <v>6</v>
      </c>
      <c r="D59" s="141" t="s">
        <v>328</v>
      </c>
      <c r="E59" s="142">
        <v>1359</v>
      </c>
      <c r="F59" s="143">
        <v>43028</v>
      </c>
      <c r="G59" s="144">
        <v>5016564</v>
      </c>
      <c r="H59" s="148">
        <v>0</v>
      </c>
      <c r="I59" s="146">
        <f t="shared" si="6"/>
        <v>5016564</v>
      </c>
      <c r="J59" s="147">
        <f>$E$2-F59</f>
        <v>802</v>
      </c>
      <c r="K59" s="147">
        <f t="shared" si="8"/>
        <v>0</v>
      </c>
      <c r="L59" s="147">
        <f>IF(AND(J59&gt;30,J59&lt;=60),$I59,0)</f>
        <v>0</v>
      </c>
      <c r="M59" s="147">
        <f>IF(AND(J59&gt;60,J59&lt;=90),$I59,0)</f>
        <v>0</v>
      </c>
      <c r="N59" s="147">
        <f>IF(AND(J59&gt;90,J59&lt;=180),$I59,0)</f>
        <v>0</v>
      </c>
      <c r="O59" s="147">
        <f>IF(AND(J59&gt;180,J59&lt;=360),$I59,0)</f>
        <v>0</v>
      </c>
      <c r="P59" s="147">
        <f t="shared" si="5"/>
        <v>5016564</v>
      </c>
      <c r="Q59" s="108"/>
    </row>
    <row r="60" spans="1:17" s="157" customFormat="1" ht="15">
      <c r="A60" s="149" t="s">
        <v>329</v>
      </c>
      <c r="B60" s="150"/>
      <c r="C60" s="150"/>
      <c r="D60" s="150"/>
      <c r="E60" s="150"/>
      <c r="F60" s="151"/>
      <c r="G60" s="152">
        <f>SUM(G5:G56)</f>
        <v>541331705.86</v>
      </c>
      <c r="H60" s="153">
        <f>SUM(H5:H56)</f>
        <v>18023714.6</v>
      </c>
      <c r="I60" s="154">
        <f>SUM(I5:I59)</f>
        <v>533381072.26000005</v>
      </c>
      <c r="J60" s="155"/>
      <c r="K60" s="154">
        <f>SUM(K5:K56)</f>
        <v>123273521.3</v>
      </c>
      <c r="L60" s="154">
        <f>SUM(L5:L56)</f>
        <v>9716561.5</v>
      </c>
      <c r="M60" s="154">
        <f>SUM(M5:M56)</f>
        <v>108093765</v>
      </c>
      <c r="N60" s="154">
        <f>SUM(N5:N56)</f>
        <v>119922251.9</v>
      </c>
      <c r="O60" s="154">
        <f>SUM(O5:O56)</f>
        <v>162301891.56</v>
      </c>
      <c r="P60" s="154">
        <f>SUM(P5:P59)</f>
        <v>10073081</v>
      </c>
      <c r="Q60" s="156"/>
    </row>
    <row r="61" spans="9:10" ht="15">
      <c r="I61" s="160"/>
      <c r="J61" s="160"/>
    </row>
    <row r="62" spans="9:10" ht="15.75">
      <c r="I62" s="161" t="s">
        <v>330</v>
      </c>
      <c r="J62" s="161"/>
    </row>
    <row r="64" ht="15">
      <c r="L64" s="162"/>
    </row>
    <row r="65" ht="15">
      <c r="L65" s="162"/>
    </row>
    <row r="67" spans="9:11" ht="15">
      <c r="I67" s="163"/>
      <c r="K67" s="162"/>
    </row>
    <row r="69" ht="15">
      <c r="I69" s="163"/>
    </row>
    <row r="70" ht="15">
      <c r="I70" s="163"/>
    </row>
    <row r="72" ht="15">
      <c r="I72" s="163"/>
    </row>
  </sheetData>
  <sheetProtection/>
  <mergeCells count="2">
    <mergeCell ref="B1:I1"/>
    <mergeCell ref="A2:B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65"/>
  <sheetViews>
    <sheetView zoomScalePageLayoutView="0" workbookViewId="0" topLeftCell="A1">
      <selection activeCell="J4" sqref="J4"/>
    </sheetView>
  </sheetViews>
  <sheetFormatPr defaultColWidth="11.421875" defaultRowHeight="15"/>
  <cols>
    <col min="1" max="1" width="4.7109375" style="172" customWidth="1"/>
    <col min="2" max="2" width="3.140625" style="172" customWidth="1"/>
    <col min="3" max="3" width="5.8515625" style="172" customWidth="1"/>
    <col min="4" max="4" width="18.00390625" style="172" customWidth="1"/>
    <col min="5" max="5" width="11.421875" style="172" customWidth="1"/>
    <col min="6" max="6" width="15.57421875" style="172" bestFit="1" customWidth="1"/>
    <col min="7" max="7" width="17.57421875" style="172" customWidth="1"/>
    <col min="8" max="8" width="22.57421875" style="212" customWidth="1"/>
    <col min="9" max="9" width="64.421875" style="367" customWidth="1"/>
    <col min="10" max="10" width="14.140625" style="172" customWidth="1"/>
    <col min="11" max="16384" width="11.421875" style="172" customWidth="1"/>
  </cols>
  <sheetData>
    <row r="1" spans="2:9" ht="57.75" customHeight="1">
      <c r="B1" s="195"/>
      <c r="C1" s="533" t="s">
        <v>23</v>
      </c>
      <c r="D1" s="534"/>
      <c r="E1" s="534"/>
      <c r="F1" s="534"/>
      <c r="G1" s="534"/>
      <c r="H1" s="534"/>
      <c r="I1" s="535"/>
    </row>
    <row r="2" spans="2:10" ht="57.75" customHeight="1">
      <c r="B2" s="196"/>
      <c r="C2" s="199" t="s">
        <v>6</v>
      </c>
      <c r="D2" s="2" t="s">
        <v>7</v>
      </c>
      <c r="E2" s="2" t="s">
        <v>1</v>
      </c>
      <c r="F2" s="2" t="s">
        <v>2</v>
      </c>
      <c r="G2" s="4" t="s">
        <v>16</v>
      </c>
      <c r="H2" s="204" t="s">
        <v>339</v>
      </c>
      <c r="I2" s="198" t="s">
        <v>20</v>
      </c>
      <c r="J2" s="500" t="s">
        <v>738</v>
      </c>
    </row>
    <row r="3" spans="2:9" s="78" customFormat="1" ht="99.75" customHeight="1">
      <c r="B3" s="197">
        <v>1</v>
      </c>
      <c r="C3" s="173">
        <v>2</v>
      </c>
      <c r="D3" s="201" t="s">
        <v>103</v>
      </c>
      <c r="E3" s="173" t="s">
        <v>38</v>
      </c>
      <c r="F3" s="175">
        <f>131670500+42134560</f>
        <v>173805060</v>
      </c>
      <c r="G3" s="174" t="s">
        <v>627</v>
      </c>
      <c r="H3" s="205" t="s">
        <v>340</v>
      </c>
      <c r="I3" s="200" t="s">
        <v>357</v>
      </c>
    </row>
    <row r="4" spans="2:10" s="78" customFormat="1" ht="104.25" customHeight="1">
      <c r="B4" s="177">
        <v>2</v>
      </c>
      <c r="C4" s="178">
        <v>34</v>
      </c>
      <c r="D4" s="202" t="s">
        <v>41</v>
      </c>
      <c r="E4" s="178" t="s">
        <v>342</v>
      </c>
      <c r="F4" s="180">
        <v>41198212</v>
      </c>
      <c r="G4" s="179" t="s">
        <v>487</v>
      </c>
      <c r="H4" s="205" t="s">
        <v>572</v>
      </c>
      <c r="I4" s="187" t="s">
        <v>358</v>
      </c>
      <c r="J4" s="78" t="s">
        <v>739</v>
      </c>
    </row>
    <row r="5" spans="2:9" s="78" customFormat="1" ht="90">
      <c r="B5" s="177">
        <v>3</v>
      </c>
      <c r="C5" s="178">
        <v>113</v>
      </c>
      <c r="D5" s="202" t="s">
        <v>41</v>
      </c>
      <c r="E5" s="178" t="s">
        <v>536</v>
      </c>
      <c r="F5" s="180">
        <v>46816150</v>
      </c>
      <c r="G5" s="179" t="s">
        <v>537</v>
      </c>
      <c r="H5" s="205" t="s">
        <v>340</v>
      </c>
      <c r="I5" s="331" t="s">
        <v>558</v>
      </c>
    </row>
    <row r="6" spans="2:9" ht="60" customHeight="1">
      <c r="B6" s="197">
        <v>4</v>
      </c>
      <c r="C6" s="8">
        <v>1</v>
      </c>
      <c r="D6" s="349" t="s">
        <v>477</v>
      </c>
      <c r="E6" s="8" t="s">
        <v>99</v>
      </c>
      <c r="F6" s="30">
        <v>32771305</v>
      </c>
      <c r="G6" s="18" t="s">
        <v>480</v>
      </c>
      <c r="H6" s="205" t="s">
        <v>532</v>
      </c>
      <c r="I6" s="361" t="s">
        <v>481</v>
      </c>
    </row>
    <row r="7" spans="2:9" ht="26.25">
      <c r="B7" s="324">
        <v>5</v>
      </c>
      <c r="C7" s="173">
        <v>73</v>
      </c>
      <c r="D7" s="201" t="s">
        <v>332</v>
      </c>
      <c r="E7" s="173" t="s">
        <v>334</v>
      </c>
      <c r="F7" s="175">
        <v>11235876</v>
      </c>
      <c r="G7" s="174" t="s">
        <v>32</v>
      </c>
      <c r="H7" s="205" t="s">
        <v>532</v>
      </c>
      <c r="I7" s="328" t="s">
        <v>359</v>
      </c>
    </row>
    <row r="8" spans="2:9" ht="159" customHeight="1">
      <c r="B8" s="324">
        <v>6</v>
      </c>
      <c r="C8" s="8">
        <v>2</v>
      </c>
      <c r="D8" s="201" t="s">
        <v>583</v>
      </c>
      <c r="E8" s="8" t="s">
        <v>585</v>
      </c>
      <c r="F8" s="30">
        <v>16093060</v>
      </c>
      <c r="G8" s="174" t="s">
        <v>32</v>
      </c>
      <c r="H8" s="205" t="s">
        <v>532</v>
      </c>
      <c r="I8" s="326"/>
    </row>
    <row r="9" spans="2:9" ht="48.75">
      <c r="B9" s="197">
        <v>7</v>
      </c>
      <c r="C9" s="173">
        <v>1</v>
      </c>
      <c r="D9" s="201" t="s">
        <v>112</v>
      </c>
      <c r="E9" s="173" t="s">
        <v>38</v>
      </c>
      <c r="F9" s="175">
        <v>37452920</v>
      </c>
      <c r="G9" s="174" t="s">
        <v>32</v>
      </c>
      <c r="H9" s="205" t="s">
        <v>532</v>
      </c>
      <c r="I9" s="325" t="s">
        <v>115</v>
      </c>
    </row>
    <row r="10" spans="2:9" ht="93" customHeight="1">
      <c r="B10" s="324">
        <v>8</v>
      </c>
      <c r="C10" s="173">
        <v>2</v>
      </c>
      <c r="D10" s="201" t="s">
        <v>135</v>
      </c>
      <c r="E10" s="173" t="s">
        <v>137</v>
      </c>
      <c r="F10" s="175">
        <v>105306882</v>
      </c>
      <c r="G10" s="174" t="s">
        <v>32</v>
      </c>
      <c r="H10" s="205" t="s">
        <v>532</v>
      </c>
      <c r="I10" s="325" t="s">
        <v>344</v>
      </c>
    </row>
    <row r="11" spans="2:9" s="78" customFormat="1" ht="155.25" customHeight="1">
      <c r="B11" s="177">
        <v>9</v>
      </c>
      <c r="C11" s="329">
        <v>3</v>
      </c>
      <c r="D11" s="202" t="s">
        <v>538</v>
      </c>
      <c r="E11" s="178" t="s">
        <v>68</v>
      </c>
      <c r="F11" s="180">
        <v>34050946</v>
      </c>
      <c r="G11" s="179" t="s">
        <v>547</v>
      </c>
      <c r="H11" s="205" t="s">
        <v>340</v>
      </c>
      <c r="I11" s="331" t="s">
        <v>559</v>
      </c>
    </row>
    <row r="12" spans="2:9" s="78" customFormat="1" ht="87" customHeight="1">
      <c r="B12" s="197">
        <v>10</v>
      </c>
      <c r="C12" s="173">
        <v>109</v>
      </c>
      <c r="D12" s="201" t="s">
        <v>116</v>
      </c>
      <c r="E12" s="173" t="s">
        <v>118</v>
      </c>
      <c r="F12" s="175">
        <v>15917491</v>
      </c>
      <c r="G12" s="174" t="s">
        <v>223</v>
      </c>
      <c r="H12" s="205" t="s">
        <v>572</v>
      </c>
      <c r="I12" s="325" t="s">
        <v>360</v>
      </c>
    </row>
    <row r="13" spans="2:9" s="78" customFormat="1" ht="97.5">
      <c r="B13" s="177">
        <v>11</v>
      </c>
      <c r="C13" s="331">
        <v>161</v>
      </c>
      <c r="D13" s="334" t="s">
        <v>116</v>
      </c>
      <c r="E13" s="11" t="s">
        <v>523</v>
      </c>
      <c r="F13" s="338">
        <v>127339928</v>
      </c>
      <c r="G13" s="12" t="s">
        <v>609</v>
      </c>
      <c r="H13" s="205" t="s">
        <v>340</v>
      </c>
      <c r="I13" s="346" t="s">
        <v>626</v>
      </c>
    </row>
    <row r="14" spans="2:9" s="78" customFormat="1" ht="26.25">
      <c r="B14" s="177">
        <v>12</v>
      </c>
      <c r="C14" s="173">
        <v>27</v>
      </c>
      <c r="D14" s="201" t="s">
        <v>107</v>
      </c>
      <c r="E14" s="181" t="s">
        <v>109</v>
      </c>
      <c r="F14" s="175">
        <f>8895072+3335652</f>
        <v>12230724</v>
      </c>
      <c r="G14" s="174" t="s">
        <v>509</v>
      </c>
      <c r="H14" s="205" t="s">
        <v>340</v>
      </c>
      <c r="I14" s="326"/>
    </row>
    <row r="15" spans="2:9" ht="41.25" customHeight="1">
      <c r="B15" s="197">
        <v>13</v>
      </c>
      <c r="C15" s="173">
        <v>1</v>
      </c>
      <c r="D15" s="18" t="s">
        <v>278</v>
      </c>
      <c r="E15" s="173" t="s">
        <v>38</v>
      </c>
      <c r="F15" s="30">
        <v>45060568</v>
      </c>
      <c r="G15" s="18" t="s">
        <v>496</v>
      </c>
      <c r="H15" s="205" t="s">
        <v>532</v>
      </c>
      <c r="I15" s="23" t="s">
        <v>497</v>
      </c>
    </row>
    <row r="16" spans="2:9" s="78" customFormat="1" ht="45.75">
      <c r="B16" s="177">
        <v>14</v>
      </c>
      <c r="C16" s="178">
        <v>1</v>
      </c>
      <c r="D16" s="334" t="s">
        <v>282</v>
      </c>
      <c r="E16" s="11" t="s">
        <v>523</v>
      </c>
      <c r="F16" s="29">
        <v>46800000</v>
      </c>
      <c r="G16" s="12" t="s">
        <v>525</v>
      </c>
      <c r="H16" s="205" t="s">
        <v>340</v>
      </c>
      <c r="I16" s="25" t="s">
        <v>526</v>
      </c>
    </row>
    <row r="17" spans="2:9" ht="24.75">
      <c r="B17" s="324">
        <v>15</v>
      </c>
      <c r="C17" s="173">
        <v>44</v>
      </c>
      <c r="D17" s="201" t="s">
        <v>62</v>
      </c>
      <c r="E17" s="173" t="s">
        <v>38</v>
      </c>
      <c r="F17" s="175">
        <v>18726460</v>
      </c>
      <c r="G17" s="362" t="s">
        <v>61</v>
      </c>
      <c r="H17" s="206" t="s">
        <v>532</v>
      </c>
      <c r="I17" s="326" t="s">
        <v>361</v>
      </c>
    </row>
    <row r="18" spans="2:9" s="78" customFormat="1" ht="75.75">
      <c r="B18" s="197">
        <v>16</v>
      </c>
      <c r="C18" s="178">
        <v>1</v>
      </c>
      <c r="D18" s="334" t="s">
        <v>527</v>
      </c>
      <c r="E18" s="11" t="s">
        <v>38</v>
      </c>
      <c r="F18" s="29">
        <v>77246688</v>
      </c>
      <c r="G18" s="179" t="s">
        <v>531</v>
      </c>
      <c r="H18" s="205" t="s">
        <v>340</v>
      </c>
      <c r="I18" s="331" t="s">
        <v>529</v>
      </c>
    </row>
    <row r="19" spans="2:9" ht="54" customHeight="1">
      <c r="B19" s="324">
        <v>17</v>
      </c>
      <c r="C19" s="173">
        <v>2</v>
      </c>
      <c r="D19" s="201" t="s">
        <v>218</v>
      </c>
      <c r="E19" s="173" t="s">
        <v>38</v>
      </c>
      <c r="F19" s="175">
        <v>71160548</v>
      </c>
      <c r="G19" s="174" t="s">
        <v>32</v>
      </c>
      <c r="H19" s="205" t="s">
        <v>532</v>
      </c>
      <c r="I19" s="326" t="s">
        <v>362</v>
      </c>
    </row>
    <row r="20" spans="2:9" ht="60.75">
      <c r="B20" s="324">
        <v>18</v>
      </c>
      <c r="C20" s="173">
        <v>1</v>
      </c>
      <c r="D20" s="201" t="s">
        <v>49</v>
      </c>
      <c r="E20" s="173" t="s">
        <v>50</v>
      </c>
      <c r="F20" s="175">
        <v>47346146</v>
      </c>
      <c r="G20" s="174" t="s">
        <v>32</v>
      </c>
      <c r="H20" s="205" t="s">
        <v>532</v>
      </c>
      <c r="I20" s="326" t="s">
        <v>363</v>
      </c>
    </row>
    <row r="21" spans="2:9" s="78" customFormat="1" ht="78" customHeight="1">
      <c r="B21" s="197">
        <v>19</v>
      </c>
      <c r="C21" s="178">
        <v>19</v>
      </c>
      <c r="D21" s="202" t="s">
        <v>37</v>
      </c>
      <c r="E21" s="178" t="s">
        <v>38</v>
      </c>
      <c r="F21" s="180">
        <v>19311672</v>
      </c>
      <c r="G21" s="179" t="s">
        <v>48</v>
      </c>
      <c r="H21" s="205" t="s">
        <v>572</v>
      </c>
      <c r="I21" s="187" t="s">
        <v>40</v>
      </c>
    </row>
    <row r="22" spans="2:9" s="78" customFormat="1" ht="57" customHeight="1">
      <c r="B22" s="177">
        <v>20</v>
      </c>
      <c r="C22" s="8">
        <v>325</v>
      </c>
      <c r="D22" s="349" t="s">
        <v>37</v>
      </c>
      <c r="E22" s="8" t="s">
        <v>622</v>
      </c>
      <c r="F22" s="347">
        <v>76807780</v>
      </c>
      <c r="G22" s="12" t="s">
        <v>525</v>
      </c>
      <c r="H22" s="205" t="s">
        <v>340</v>
      </c>
      <c r="I22" s="348" t="s">
        <v>624</v>
      </c>
    </row>
    <row r="23" spans="2:9" s="78" customFormat="1" ht="45.75" customHeight="1">
      <c r="B23" s="177">
        <v>21</v>
      </c>
      <c r="C23" s="178">
        <v>1</v>
      </c>
      <c r="D23" s="202" t="s">
        <v>67</v>
      </c>
      <c r="E23" s="178" t="s">
        <v>68</v>
      </c>
      <c r="F23" s="180">
        <v>14044485</v>
      </c>
      <c r="G23" s="179" t="s">
        <v>70</v>
      </c>
      <c r="H23" s="205" t="s">
        <v>340</v>
      </c>
      <c r="I23" s="327" t="s">
        <v>364</v>
      </c>
    </row>
    <row r="24" spans="2:9" s="78" customFormat="1" ht="60.75">
      <c r="B24" s="197">
        <v>22</v>
      </c>
      <c r="C24" s="11">
        <v>76</v>
      </c>
      <c r="D24" s="334" t="s">
        <v>611</v>
      </c>
      <c r="E24" s="11" t="s">
        <v>613</v>
      </c>
      <c r="F24" s="338">
        <v>28089690</v>
      </c>
      <c r="G24" s="12" t="s">
        <v>615</v>
      </c>
      <c r="H24" s="205" t="s">
        <v>340</v>
      </c>
      <c r="I24" s="346" t="s">
        <v>616</v>
      </c>
    </row>
    <row r="25" spans="2:9" s="78" customFormat="1" ht="30">
      <c r="B25" s="177">
        <v>23</v>
      </c>
      <c r="C25" s="178">
        <v>3</v>
      </c>
      <c r="D25" s="12" t="s">
        <v>667</v>
      </c>
      <c r="E25" s="8" t="s">
        <v>669</v>
      </c>
      <c r="F25" s="350">
        <v>25280721</v>
      </c>
      <c r="G25" s="12" t="s">
        <v>671</v>
      </c>
      <c r="H25" s="205" t="s">
        <v>340</v>
      </c>
      <c r="I25" s="12" t="s">
        <v>672</v>
      </c>
    </row>
    <row r="26" spans="2:9" s="78" customFormat="1" ht="53.25" customHeight="1">
      <c r="B26" s="177">
        <v>24</v>
      </c>
      <c r="C26" s="178">
        <v>32</v>
      </c>
      <c r="D26" s="202" t="s">
        <v>228</v>
      </c>
      <c r="E26" s="178" t="s">
        <v>230</v>
      </c>
      <c r="F26" s="180">
        <v>4400679</v>
      </c>
      <c r="G26" s="179" t="s">
        <v>232</v>
      </c>
      <c r="H26" s="205" t="s">
        <v>572</v>
      </c>
      <c r="I26" s="323" t="s">
        <v>365</v>
      </c>
    </row>
    <row r="27" spans="2:9" ht="85.5" customHeight="1">
      <c r="B27" s="197">
        <v>25</v>
      </c>
      <c r="C27" s="173">
        <v>54</v>
      </c>
      <c r="D27" s="349" t="s">
        <v>228</v>
      </c>
      <c r="E27" s="8" t="s">
        <v>503</v>
      </c>
      <c r="F27" s="30">
        <v>5617938</v>
      </c>
      <c r="G27" s="18" t="s">
        <v>54</v>
      </c>
      <c r="H27" s="205" t="s">
        <v>532</v>
      </c>
      <c r="I27" s="31" t="s">
        <v>505</v>
      </c>
    </row>
    <row r="28" spans="2:9" ht="45.75" customHeight="1">
      <c r="B28" s="324">
        <v>26</v>
      </c>
      <c r="C28" s="173">
        <v>23</v>
      </c>
      <c r="D28" s="349" t="s">
        <v>541</v>
      </c>
      <c r="E28" s="173" t="s">
        <v>38</v>
      </c>
      <c r="F28" s="175">
        <v>13576664</v>
      </c>
      <c r="G28" s="174" t="s">
        <v>546</v>
      </c>
      <c r="H28" s="205" t="s">
        <v>532</v>
      </c>
      <c r="I28" s="363" t="s">
        <v>560</v>
      </c>
    </row>
    <row r="29" spans="2:9" s="78" customFormat="1" ht="45">
      <c r="B29" s="177">
        <v>27</v>
      </c>
      <c r="C29" s="178">
        <v>176</v>
      </c>
      <c r="D29" s="202" t="s">
        <v>293</v>
      </c>
      <c r="E29" s="178" t="s">
        <v>568</v>
      </c>
      <c r="F29" s="180">
        <v>47401380</v>
      </c>
      <c r="G29" s="12" t="s">
        <v>569</v>
      </c>
      <c r="H29" s="205" t="s">
        <v>340</v>
      </c>
      <c r="I29" s="12" t="s">
        <v>570</v>
      </c>
    </row>
    <row r="30" spans="2:9" s="78" customFormat="1" ht="16.5">
      <c r="B30" s="197">
        <v>28</v>
      </c>
      <c r="C30" s="178">
        <v>1</v>
      </c>
      <c r="D30" s="202" t="s">
        <v>295</v>
      </c>
      <c r="E30" s="178" t="s">
        <v>99</v>
      </c>
      <c r="F30" s="180">
        <v>3745292</v>
      </c>
      <c r="G30" s="182" t="s">
        <v>509</v>
      </c>
      <c r="H30" s="205" t="s">
        <v>340</v>
      </c>
      <c r="I30" s="323" t="s">
        <v>366</v>
      </c>
    </row>
    <row r="31" spans="2:9" s="78" customFormat="1" ht="150.75">
      <c r="B31" s="177">
        <v>29</v>
      </c>
      <c r="C31" s="178">
        <v>177</v>
      </c>
      <c r="D31" s="334" t="s">
        <v>506</v>
      </c>
      <c r="E31" s="11" t="s">
        <v>99</v>
      </c>
      <c r="F31" s="29">
        <v>157711988</v>
      </c>
      <c r="G31" s="12" t="s">
        <v>509</v>
      </c>
      <c r="H31" s="205" t="s">
        <v>340</v>
      </c>
      <c r="I31" s="333" t="s">
        <v>556</v>
      </c>
    </row>
    <row r="32" spans="2:9" s="78" customFormat="1" ht="79.5" customHeight="1">
      <c r="B32" s="177">
        <v>30</v>
      </c>
      <c r="C32" s="178">
        <v>82</v>
      </c>
      <c r="D32" s="334" t="s">
        <v>498</v>
      </c>
      <c r="E32" s="11" t="s">
        <v>38</v>
      </c>
      <c r="F32" s="29">
        <v>7490584</v>
      </c>
      <c r="G32" s="12" t="s">
        <v>501</v>
      </c>
      <c r="H32" s="205" t="s">
        <v>340</v>
      </c>
      <c r="I32" s="25" t="s">
        <v>530</v>
      </c>
    </row>
    <row r="33" spans="2:9" ht="60.75" customHeight="1">
      <c r="B33" s="197">
        <v>31</v>
      </c>
      <c r="C33" s="173">
        <v>21</v>
      </c>
      <c r="D33" s="201" t="s">
        <v>380</v>
      </c>
      <c r="E33" s="173" t="s">
        <v>38</v>
      </c>
      <c r="F33" s="175">
        <v>42134535</v>
      </c>
      <c r="G33" s="362" t="s">
        <v>32</v>
      </c>
      <c r="H33" s="205" t="s">
        <v>532</v>
      </c>
      <c r="I33" s="326" t="s">
        <v>381</v>
      </c>
    </row>
    <row r="34" spans="2:9" s="78" customFormat="1" ht="60.75">
      <c r="B34" s="177">
        <v>32</v>
      </c>
      <c r="C34" s="178">
        <v>1</v>
      </c>
      <c r="D34" s="334" t="s">
        <v>548</v>
      </c>
      <c r="E34" s="11" t="s">
        <v>551</v>
      </c>
      <c r="F34" s="29">
        <v>44943504</v>
      </c>
      <c r="G34" s="12" t="s">
        <v>554</v>
      </c>
      <c r="H34" s="205" t="s">
        <v>340</v>
      </c>
      <c r="I34" s="25" t="s">
        <v>549</v>
      </c>
    </row>
    <row r="35" spans="2:9" ht="35.25" customHeight="1">
      <c r="B35" s="324">
        <v>33</v>
      </c>
      <c r="C35" s="8">
        <v>68</v>
      </c>
      <c r="D35" s="349" t="s">
        <v>482</v>
      </c>
      <c r="E35" s="8" t="s">
        <v>484</v>
      </c>
      <c r="F35" s="30">
        <v>16853814</v>
      </c>
      <c r="G35" s="18" t="s">
        <v>223</v>
      </c>
      <c r="H35" s="205" t="s">
        <v>532</v>
      </c>
      <c r="I35" s="31" t="s">
        <v>485</v>
      </c>
    </row>
    <row r="36" spans="2:9" s="78" customFormat="1" ht="16.5">
      <c r="B36" s="197">
        <v>34</v>
      </c>
      <c r="C36" s="173">
        <v>4</v>
      </c>
      <c r="D36" s="201" t="s">
        <v>130</v>
      </c>
      <c r="E36" s="173" t="s">
        <v>38</v>
      </c>
      <c r="F36" s="175">
        <v>8895069</v>
      </c>
      <c r="G36" s="174" t="s">
        <v>133</v>
      </c>
      <c r="H36" s="205" t="s">
        <v>340</v>
      </c>
      <c r="I36" s="325" t="s">
        <v>367</v>
      </c>
    </row>
    <row r="37" spans="2:9" ht="31.5" customHeight="1">
      <c r="B37" s="324">
        <v>35</v>
      </c>
      <c r="C37" s="8">
        <v>2</v>
      </c>
      <c r="D37" s="349" t="s">
        <v>471</v>
      </c>
      <c r="E37" s="8" t="s">
        <v>463</v>
      </c>
      <c r="F37" s="30">
        <v>39325566</v>
      </c>
      <c r="G37" s="18" t="s">
        <v>475</v>
      </c>
      <c r="H37" s="205" t="s">
        <v>532</v>
      </c>
      <c r="I37" s="31" t="s">
        <v>476</v>
      </c>
    </row>
    <row r="38" spans="2:9" s="353" customFormat="1" ht="36.75">
      <c r="B38" s="324">
        <v>36</v>
      </c>
      <c r="C38" s="173">
        <v>1</v>
      </c>
      <c r="D38" s="201" t="s">
        <v>52</v>
      </c>
      <c r="E38" s="173" t="s">
        <v>38</v>
      </c>
      <c r="F38" s="175">
        <v>18726460</v>
      </c>
      <c r="G38" s="174" t="s">
        <v>54</v>
      </c>
      <c r="H38" s="205" t="s">
        <v>532</v>
      </c>
      <c r="I38" s="325" t="s">
        <v>55</v>
      </c>
    </row>
    <row r="39" spans="2:9" s="353" customFormat="1" ht="26.25">
      <c r="B39" s="197">
        <v>37</v>
      </c>
      <c r="C39" s="173">
        <v>3</v>
      </c>
      <c r="D39" s="201" t="s">
        <v>143</v>
      </c>
      <c r="E39" s="173" t="s">
        <v>128</v>
      </c>
      <c r="F39" s="175">
        <v>13167050</v>
      </c>
      <c r="G39" s="174" t="s">
        <v>32</v>
      </c>
      <c r="H39" s="205" t="s">
        <v>532</v>
      </c>
      <c r="I39" s="326" t="s">
        <v>145</v>
      </c>
    </row>
    <row r="40" spans="2:9" s="192" customFormat="1" ht="51.75">
      <c r="B40" s="177">
        <v>38</v>
      </c>
      <c r="C40" s="178">
        <v>84</v>
      </c>
      <c r="D40" s="334" t="s">
        <v>516</v>
      </c>
      <c r="E40" s="11" t="s">
        <v>518</v>
      </c>
      <c r="F40" s="29">
        <v>42134535</v>
      </c>
      <c r="G40" s="12" t="s">
        <v>520</v>
      </c>
      <c r="H40" s="205" t="s">
        <v>340</v>
      </c>
      <c r="I40" s="331" t="s">
        <v>521</v>
      </c>
    </row>
    <row r="41" spans="2:9" s="192" customFormat="1" ht="60">
      <c r="B41" s="177">
        <v>39</v>
      </c>
      <c r="C41" s="178">
        <v>17</v>
      </c>
      <c r="D41" s="202" t="s">
        <v>490</v>
      </c>
      <c r="E41" s="178" t="s">
        <v>38</v>
      </c>
      <c r="F41" s="180">
        <v>28183323</v>
      </c>
      <c r="G41" s="12" t="s">
        <v>492</v>
      </c>
      <c r="H41" s="205" t="s">
        <v>340</v>
      </c>
      <c r="I41" s="332" t="s">
        <v>493</v>
      </c>
    </row>
    <row r="42" spans="2:9" s="192" customFormat="1" ht="30">
      <c r="B42" s="197">
        <v>40</v>
      </c>
      <c r="C42" s="178">
        <v>2</v>
      </c>
      <c r="D42" s="12" t="s">
        <v>680</v>
      </c>
      <c r="E42" s="178" t="s">
        <v>659</v>
      </c>
      <c r="F42" s="350">
        <v>11235876</v>
      </c>
      <c r="G42" s="12" t="s">
        <v>682</v>
      </c>
      <c r="H42" s="205" t="s">
        <v>340</v>
      </c>
      <c r="I42" s="12" t="s">
        <v>683</v>
      </c>
    </row>
    <row r="43" spans="2:9" s="353" customFormat="1" ht="34.5">
      <c r="B43" s="324">
        <v>41</v>
      </c>
      <c r="C43" s="8">
        <v>2</v>
      </c>
      <c r="D43" s="349" t="s">
        <v>617</v>
      </c>
      <c r="E43" s="8" t="s">
        <v>99</v>
      </c>
      <c r="F43" s="347">
        <v>22471752</v>
      </c>
      <c r="G43" s="18" t="s">
        <v>620</v>
      </c>
      <c r="H43" s="205" t="s">
        <v>532</v>
      </c>
      <c r="I43" s="348" t="s">
        <v>621</v>
      </c>
    </row>
    <row r="44" spans="2:9" s="353" customFormat="1" ht="72.75">
      <c r="B44" s="324">
        <v>42</v>
      </c>
      <c r="C44" s="173">
        <v>1</v>
      </c>
      <c r="D44" s="201" t="s">
        <v>97</v>
      </c>
      <c r="E44" s="173" t="s">
        <v>99</v>
      </c>
      <c r="F44" s="175">
        <f>28089690+14044845</f>
        <v>42134535</v>
      </c>
      <c r="G44" s="174" t="s">
        <v>694</v>
      </c>
      <c r="H44" s="205" t="s">
        <v>532</v>
      </c>
      <c r="I44" s="328" t="s">
        <v>368</v>
      </c>
    </row>
    <row r="45" spans="2:9" s="353" customFormat="1" ht="48.75">
      <c r="B45" s="197">
        <v>43</v>
      </c>
      <c r="C45" s="173">
        <v>2</v>
      </c>
      <c r="D45" s="201" t="s">
        <v>122</v>
      </c>
      <c r="E45" s="173" t="s">
        <v>38</v>
      </c>
      <c r="F45" s="175">
        <v>40027824</v>
      </c>
      <c r="G45" s="174" t="s">
        <v>54</v>
      </c>
      <c r="H45" s="205" t="s">
        <v>532</v>
      </c>
      <c r="I45" s="325" t="s">
        <v>369</v>
      </c>
    </row>
    <row r="46" spans="2:9" s="353" customFormat="1" ht="26.25">
      <c r="B46" s="324">
        <v>44</v>
      </c>
      <c r="C46" s="173">
        <v>1</v>
      </c>
      <c r="D46" s="201" t="s">
        <v>29</v>
      </c>
      <c r="E46" s="173" t="s">
        <v>30</v>
      </c>
      <c r="F46" s="364">
        <v>14781779</v>
      </c>
      <c r="G46" s="174" t="s">
        <v>32</v>
      </c>
      <c r="H46" s="205" t="s">
        <v>532</v>
      </c>
      <c r="I46" s="326" t="s">
        <v>370</v>
      </c>
    </row>
    <row r="47" spans="2:9" s="353" customFormat="1" ht="16.5">
      <c r="B47" s="324">
        <v>45</v>
      </c>
      <c r="C47" s="173">
        <v>1</v>
      </c>
      <c r="D47" s="201" t="s">
        <v>576</v>
      </c>
      <c r="E47" s="173" t="s">
        <v>578</v>
      </c>
      <c r="F47" s="175">
        <v>13693725</v>
      </c>
      <c r="G47" s="365" t="s">
        <v>582</v>
      </c>
      <c r="H47" s="205" t="s">
        <v>532</v>
      </c>
      <c r="I47" s="348" t="s">
        <v>581</v>
      </c>
    </row>
    <row r="48" spans="2:9" s="192" customFormat="1" ht="30">
      <c r="B48" s="197">
        <v>46</v>
      </c>
      <c r="C48" s="173">
        <v>11</v>
      </c>
      <c r="D48" s="18" t="s">
        <v>576</v>
      </c>
      <c r="E48" s="173">
        <v>201</v>
      </c>
      <c r="F48" s="347">
        <v>30582653</v>
      </c>
      <c r="G48" s="18" t="s">
        <v>28</v>
      </c>
      <c r="H48" s="205" t="s">
        <v>340</v>
      </c>
      <c r="I48" s="18" t="s">
        <v>688</v>
      </c>
    </row>
    <row r="49" spans="2:9" s="192" customFormat="1" ht="36.75">
      <c r="B49" s="177">
        <v>47</v>
      </c>
      <c r="C49" s="178">
        <v>1</v>
      </c>
      <c r="D49" s="202" t="s">
        <v>60</v>
      </c>
      <c r="E49" s="178" t="s">
        <v>38</v>
      </c>
      <c r="F49" s="180">
        <v>14981168</v>
      </c>
      <c r="G49" s="179" t="s">
        <v>66</v>
      </c>
      <c r="H49" s="205" t="s">
        <v>572</v>
      </c>
      <c r="I49" s="187" t="s">
        <v>371</v>
      </c>
    </row>
    <row r="50" spans="2:9" s="192" customFormat="1" ht="30">
      <c r="B50" s="177">
        <v>48</v>
      </c>
      <c r="C50" s="178">
        <v>3</v>
      </c>
      <c r="D50" s="12" t="s">
        <v>60</v>
      </c>
      <c r="E50" s="178" t="s">
        <v>523</v>
      </c>
      <c r="F50" s="350">
        <v>29962336</v>
      </c>
      <c r="G50" s="12" t="s">
        <v>28</v>
      </c>
      <c r="H50" s="205" t="s">
        <v>340</v>
      </c>
      <c r="I50" s="12" t="s">
        <v>679</v>
      </c>
    </row>
    <row r="51" spans="2:9" s="353" customFormat="1" ht="16.5">
      <c r="B51" s="197">
        <v>49</v>
      </c>
      <c r="C51" s="173">
        <v>2</v>
      </c>
      <c r="D51" s="201" t="s">
        <v>208</v>
      </c>
      <c r="E51" s="173" t="s">
        <v>38</v>
      </c>
      <c r="F51" s="175">
        <v>4681615</v>
      </c>
      <c r="G51" s="174" t="s">
        <v>32</v>
      </c>
      <c r="H51" s="205" t="s">
        <v>532</v>
      </c>
      <c r="I51" s="325" t="s">
        <v>212</v>
      </c>
    </row>
    <row r="52" spans="2:9" s="192" customFormat="1" ht="30">
      <c r="B52" s="177">
        <v>50</v>
      </c>
      <c r="C52" s="178">
        <v>100</v>
      </c>
      <c r="D52" s="12" t="s">
        <v>208</v>
      </c>
      <c r="E52" s="8" t="s">
        <v>622</v>
      </c>
      <c r="F52" s="350">
        <v>6554261</v>
      </c>
      <c r="G52" s="12" t="s">
        <v>28</v>
      </c>
      <c r="H52" s="205" t="s">
        <v>340</v>
      </c>
      <c r="I52" s="12" t="s">
        <v>685</v>
      </c>
    </row>
    <row r="53" spans="2:9" s="192" customFormat="1" ht="60.75">
      <c r="B53" s="177">
        <v>51</v>
      </c>
      <c r="C53" s="178">
        <v>44</v>
      </c>
      <c r="D53" s="334" t="s">
        <v>511</v>
      </c>
      <c r="E53" s="11" t="s">
        <v>38</v>
      </c>
      <c r="F53" s="29">
        <v>32701305</v>
      </c>
      <c r="G53" s="12" t="s">
        <v>514</v>
      </c>
      <c r="H53" s="205" t="s">
        <v>340</v>
      </c>
      <c r="I53" s="331" t="s">
        <v>557</v>
      </c>
    </row>
    <row r="54" spans="2:9" s="353" customFormat="1" ht="36.75">
      <c r="B54" s="197">
        <v>52</v>
      </c>
      <c r="C54" s="173">
        <v>17</v>
      </c>
      <c r="D54" s="201" t="s">
        <v>71</v>
      </c>
      <c r="E54" s="173" t="s">
        <v>38</v>
      </c>
      <c r="F54" s="175">
        <v>18726460</v>
      </c>
      <c r="G54" s="174" t="s">
        <v>72</v>
      </c>
      <c r="H54" s="205" t="s">
        <v>532</v>
      </c>
      <c r="I54" s="325" t="s">
        <v>372</v>
      </c>
    </row>
    <row r="55" spans="2:9" s="353" customFormat="1" ht="60.75">
      <c r="B55" s="324">
        <v>53</v>
      </c>
      <c r="C55" s="173">
        <v>2</v>
      </c>
      <c r="D55" s="201" t="s">
        <v>213</v>
      </c>
      <c r="E55" s="173" t="s">
        <v>99</v>
      </c>
      <c r="F55" s="175">
        <v>33707628</v>
      </c>
      <c r="G55" s="174" t="s">
        <v>216</v>
      </c>
      <c r="H55" s="205" t="s">
        <v>532</v>
      </c>
      <c r="I55" s="325" t="s">
        <v>217</v>
      </c>
    </row>
    <row r="56" spans="2:9" s="192" customFormat="1" ht="51.75">
      <c r="B56" s="177">
        <v>54</v>
      </c>
      <c r="C56" s="178">
        <v>170</v>
      </c>
      <c r="D56" s="202" t="s">
        <v>350</v>
      </c>
      <c r="E56" s="178" t="s">
        <v>352</v>
      </c>
      <c r="F56" s="180">
        <v>6086100</v>
      </c>
      <c r="G56" s="184" t="s">
        <v>353</v>
      </c>
      <c r="H56" s="205" t="s">
        <v>572</v>
      </c>
      <c r="I56" s="323" t="s">
        <v>373</v>
      </c>
    </row>
    <row r="57" spans="2:9" s="192" customFormat="1" ht="51.75">
      <c r="B57" s="197">
        <v>55</v>
      </c>
      <c r="C57" s="178">
        <v>199</v>
      </c>
      <c r="D57" s="202" t="s">
        <v>350</v>
      </c>
      <c r="E57" s="178" t="s">
        <v>573</v>
      </c>
      <c r="F57" s="180">
        <v>11005697</v>
      </c>
      <c r="G57" s="184" t="s">
        <v>28</v>
      </c>
      <c r="H57" s="205" t="s">
        <v>340</v>
      </c>
      <c r="I57" s="323" t="s">
        <v>373</v>
      </c>
    </row>
    <row r="58" spans="2:9" s="192" customFormat="1" ht="26.25">
      <c r="B58" s="177">
        <v>56</v>
      </c>
      <c r="C58" s="178">
        <v>19</v>
      </c>
      <c r="D58" s="202" t="s">
        <v>571</v>
      </c>
      <c r="E58" s="178" t="s">
        <v>25</v>
      </c>
      <c r="F58" s="183">
        <v>41198212</v>
      </c>
      <c r="G58" s="179" t="s">
        <v>28</v>
      </c>
      <c r="H58" s="205" t="s">
        <v>340</v>
      </c>
      <c r="I58" s="187" t="s">
        <v>376</v>
      </c>
    </row>
    <row r="59" spans="2:9" s="353" customFormat="1" ht="24.75">
      <c r="B59" s="324">
        <v>57</v>
      </c>
      <c r="C59" s="173">
        <v>1</v>
      </c>
      <c r="D59" s="201" t="s">
        <v>225</v>
      </c>
      <c r="E59" s="366" t="s">
        <v>38</v>
      </c>
      <c r="F59" s="175">
        <v>11235876</v>
      </c>
      <c r="G59" s="174" t="s">
        <v>32</v>
      </c>
      <c r="H59" s="205" t="s">
        <v>532</v>
      </c>
      <c r="I59" s="328" t="s">
        <v>374</v>
      </c>
    </row>
    <row r="60" spans="2:9" s="353" customFormat="1" ht="135.75" customHeight="1">
      <c r="B60" s="197">
        <v>58</v>
      </c>
      <c r="C60" s="173">
        <v>38</v>
      </c>
      <c r="D60" s="201" t="s">
        <v>57</v>
      </c>
      <c r="E60" s="173" t="s">
        <v>58</v>
      </c>
      <c r="F60" s="175">
        <v>14606664</v>
      </c>
      <c r="G60" s="174" t="s">
        <v>54</v>
      </c>
      <c r="H60" s="205" t="s">
        <v>532</v>
      </c>
      <c r="I60" s="328" t="s">
        <v>375</v>
      </c>
    </row>
    <row r="61" spans="2:9" s="353" customFormat="1" ht="29.25" customHeight="1">
      <c r="B61" s="324">
        <v>59</v>
      </c>
      <c r="C61" s="173">
        <v>1</v>
      </c>
      <c r="D61" s="201" t="s">
        <v>43</v>
      </c>
      <c r="E61" s="173" t="s">
        <v>38</v>
      </c>
      <c r="F61" s="175">
        <v>46230932</v>
      </c>
      <c r="G61" s="174" t="s">
        <v>45</v>
      </c>
      <c r="H61" s="205" t="s">
        <v>532</v>
      </c>
      <c r="I61" s="326" t="s">
        <v>46</v>
      </c>
    </row>
    <row r="62" spans="2:9" s="192" customFormat="1" ht="75">
      <c r="B62" s="177">
        <v>60</v>
      </c>
      <c r="C62" s="173">
        <v>3</v>
      </c>
      <c r="D62" s="18" t="s">
        <v>43</v>
      </c>
      <c r="E62" s="8" t="s">
        <v>622</v>
      </c>
      <c r="F62" s="354">
        <v>65542610</v>
      </c>
      <c r="G62" s="18" t="s">
        <v>525</v>
      </c>
      <c r="H62" s="205" t="s">
        <v>340</v>
      </c>
      <c r="I62" s="18" t="s">
        <v>691</v>
      </c>
    </row>
    <row r="63" spans="2:9" s="192" customFormat="1" ht="30">
      <c r="B63" s="197">
        <v>61</v>
      </c>
      <c r="C63" s="178">
        <v>146</v>
      </c>
      <c r="D63" s="179" t="s">
        <v>673</v>
      </c>
      <c r="E63" s="178" t="s">
        <v>38</v>
      </c>
      <c r="F63" s="350">
        <v>16179661</v>
      </c>
      <c r="G63" s="12" t="s">
        <v>690</v>
      </c>
      <c r="H63" s="205" t="s">
        <v>340</v>
      </c>
      <c r="I63" s="12" t="s">
        <v>676</v>
      </c>
    </row>
    <row r="64" spans="2:9" s="353" customFormat="1" ht="48.75">
      <c r="B64" s="324">
        <v>62</v>
      </c>
      <c r="C64" s="173">
        <v>1</v>
      </c>
      <c r="D64" s="201" t="s">
        <v>126</v>
      </c>
      <c r="E64" s="173" t="s">
        <v>128</v>
      </c>
      <c r="F64" s="175">
        <v>32771305</v>
      </c>
      <c r="G64" s="174" t="s">
        <v>54</v>
      </c>
      <c r="H64" s="205" t="s">
        <v>532</v>
      </c>
      <c r="I64" s="325" t="s">
        <v>377</v>
      </c>
    </row>
    <row r="65" spans="2:9" s="353" customFormat="1" ht="84.75">
      <c r="B65" s="324">
        <v>63</v>
      </c>
      <c r="C65" s="185">
        <v>1</v>
      </c>
      <c r="D65" s="203" t="s">
        <v>73</v>
      </c>
      <c r="E65" s="185" t="s">
        <v>38</v>
      </c>
      <c r="F65" s="186">
        <v>52434088</v>
      </c>
      <c r="G65" s="176" t="s">
        <v>76</v>
      </c>
      <c r="H65" s="207" t="s">
        <v>532</v>
      </c>
      <c r="I65" s="325" t="s">
        <v>77</v>
      </c>
    </row>
    <row r="66" spans="2:9" s="353" customFormat="1" ht="24.75">
      <c r="B66" s="197">
        <v>64</v>
      </c>
      <c r="C66" s="173">
        <v>32</v>
      </c>
      <c r="D66" s="201" t="s">
        <v>220</v>
      </c>
      <c r="E66" s="173" t="s">
        <v>99</v>
      </c>
      <c r="F66" s="175">
        <v>14044845</v>
      </c>
      <c r="G66" s="174" t="s">
        <v>223</v>
      </c>
      <c r="H66" s="205" t="s">
        <v>532</v>
      </c>
      <c r="I66" s="328" t="s">
        <v>378</v>
      </c>
    </row>
    <row r="67" spans="2:9" s="192" customFormat="1" ht="30">
      <c r="B67" s="177">
        <v>65</v>
      </c>
      <c r="C67" s="11">
        <v>61</v>
      </c>
      <c r="D67" s="12" t="s">
        <v>220</v>
      </c>
      <c r="E67" s="8" t="s">
        <v>622</v>
      </c>
      <c r="F67" s="350">
        <v>19662783</v>
      </c>
      <c r="G67" s="184" t="s">
        <v>28</v>
      </c>
      <c r="H67" s="205" t="s">
        <v>340</v>
      </c>
      <c r="I67" s="12" t="s">
        <v>666</v>
      </c>
    </row>
    <row r="68" spans="2:9" s="353" customFormat="1" ht="90.75">
      <c r="B68" s="324">
        <v>66</v>
      </c>
      <c r="C68" s="299">
        <v>1</v>
      </c>
      <c r="D68" s="335" t="s">
        <v>464</v>
      </c>
      <c r="E68" s="299" t="s">
        <v>38</v>
      </c>
      <c r="F68" s="302">
        <v>56179380</v>
      </c>
      <c r="G68" s="304" t="s">
        <v>32</v>
      </c>
      <c r="H68" s="205" t="s">
        <v>532</v>
      </c>
      <c r="I68" s="330" t="s">
        <v>555</v>
      </c>
    </row>
    <row r="69" spans="2:9" s="192" customFormat="1" ht="45">
      <c r="B69" s="197">
        <v>67</v>
      </c>
      <c r="C69" s="178">
        <v>1</v>
      </c>
      <c r="D69" s="202" t="s">
        <v>561</v>
      </c>
      <c r="E69" s="178" t="s">
        <v>38</v>
      </c>
      <c r="F69" s="180">
        <v>24968613</v>
      </c>
      <c r="G69" s="12" t="s">
        <v>564</v>
      </c>
      <c r="H69" s="205" t="s">
        <v>340</v>
      </c>
      <c r="I69" s="20" t="s">
        <v>565</v>
      </c>
    </row>
    <row r="70" spans="2:9" s="353" customFormat="1" ht="26.25">
      <c r="B70" s="324">
        <v>68</v>
      </c>
      <c r="C70" s="173">
        <v>3</v>
      </c>
      <c r="D70" s="201" t="s">
        <v>33</v>
      </c>
      <c r="E70" s="173" t="s">
        <v>34</v>
      </c>
      <c r="F70" s="175">
        <v>8863857</v>
      </c>
      <c r="G70" s="174" t="s">
        <v>32</v>
      </c>
      <c r="H70" s="205" t="s">
        <v>532</v>
      </c>
      <c r="I70" s="326" t="s">
        <v>56</v>
      </c>
    </row>
    <row r="71" spans="1:9" s="192" customFormat="1" ht="37.5">
      <c r="A71" s="353"/>
      <c r="B71" s="177">
        <v>69</v>
      </c>
      <c r="C71" s="331">
        <v>1</v>
      </c>
      <c r="D71" s="334" t="s">
        <v>321</v>
      </c>
      <c r="E71" s="11" t="s">
        <v>38</v>
      </c>
      <c r="F71" s="29">
        <v>22471752</v>
      </c>
      <c r="G71" s="12" t="s">
        <v>605</v>
      </c>
      <c r="H71" s="205" t="s">
        <v>340</v>
      </c>
      <c r="I71" s="346" t="s">
        <v>625</v>
      </c>
    </row>
    <row r="72" spans="1:9" s="192" customFormat="1" ht="26.25">
      <c r="A72" s="353"/>
      <c r="B72" s="197">
        <v>70</v>
      </c>
      <c r="C72" s="178">
        <v>137</v>
      </c>
      <c r="D72" s="202" t="s">
        <v>139</v>
      </c>
      <c r="E72" s="173" t="s">
        <v>38</v>
      </c>
      <c r="F72" s="175">
        <f>28162855+9655836</f>
        <v>37818691</v>
      </c>
      <c r="G72" s="179" t="s">
        <v>693</v>
      </c>
      <c r="H72" s="205" t="s">
        <v>340</v>
      </c>
      <c r="I72" s="327" t="s">
        <v>379</v>
      </c>
    </row>
    <row r="73" spans="1:9" s="192" customFormat="1" ht="16.5">
      <c r="A73" s="353"/>
      <c r="B73" s="177">
        <v>71</v>
      </c>
      <c r="C73" s="353"/>
      <c r="D73" s="355"/>
      <c r="E73" s="353"/>
      <c r="F73" s="353"/>
      <c r="G73" s="355"/>
      <c r="H73" s="208"/>
      <c r="I73" s="356"/>
    </row>
    <row r="74" spans="1:9" s="192" customFormat="1" ht="16.5">
      <c r="A74" s="353"/>
      <c r="B74" s="177">
        <v>72</v>
      </c>
      <c r="C74" s="353"/>
      <c r="D74" s="355"/>
      <c r="E74" s="353"/>
      <c r="F74" s="353"/>
      <c r="G74" s="355"/>
      <c r="H74" s="208"/>
      <c r="I74" s="356"/>
    </row>
    <row r="75" spans="1:9" s="192" customFormat="1" ht="16.5">
      <c r="A75" s="353"/>
      <c r="B75" s="197">
        <v>73</v>
      </c>
      <c r="C75" s="353"/>
      <c r="D75" s="355"/>
      <c r="E75" s="353"/>
      <c r="F75" s="353"/>
      <c r="G75" s="355"/>
      <c r="H75" s="208"/>
      <c r="I75" s="356"/>
    </row>
    <row r="76" spans="2:9" s="192" customFormat="1" ht="16.5">
      <c r="B76" s="177">
        <v>74</v>
      </c>
      <c r="D76" s="193"/>
      <c r="G76" s="193"/>
      <c r="H76" s="208"/>
      <c r="I76" s="194"/>
    </row>
    <row r="77" spans="2:9" s="192" customFormat="1" ht="16.5">
      <c r="B77" s="177">
        <v>75</v>
      </c>
      <c r="D77" s="193"/>
      <c r="G77" s="193"/>
      <c r="H77" s="208"/>
      <c r="I77" s="194"/>
    </row>
    <row r="78" spans="2:9" s="192" customFormat="1" ht="16.5">
      <c r="B78" s="197">
        <v>76</v>
      </c>
      <c r="D78" s="193"/>
      <c r="G78" s="193"/>
      <c r="H78" s="208"/>
      <c r="I78" s="194"/>
    </row>
    <row r="79" spans="2:9" s="192" customFormat="1" ht="16.5">
      <c r="B79" s="177">
        <v>77</v>
      </c>
      <c r="D79" s="193"/>
      <c r="G79" s="193"/>
      <c r="H79" s="208"/>
      <c r="I79" s="194"/>
    </row>
    <row r="80" spans="2:9" s="192" customFormat="1" ht="16.5">
      <c r="B80" s="177">
        <v>78</v>
      </c>
      <c r="D80" s="193"/>
      <c r="G80" s="193"/>
      <c r="H80" s="208"/>
      <c r="I80" s="194"/>
    </row>
    <row r="81" spans="2:9" s="192" customFormat="1" ht="16.5">
      <c r="B81" s="197">
        <v>79</v>
      </c>
      <c r="D81" s="193"/>
      <c r="G81" s="193"/>
      <c r="H81" s="208"/>
      <c r="I81" s="194"/>
    </row>
    <row r="82" spans="2:9" s="192" customFormat="1" ht="16.5">
      <c r="B82" s="177">
        <v>80</v>
      </c>
      <c r="D82" s="193"/>
      <c r="G82" s="193"/>
      <c r="H82" s="208"/>
      <c r="I82" s="194"/>
    </row>
    <row r="83" spans="2:9" s="192" customFormat="1" ht="16.5">
      <c r="B83" s="177">
        <v>81</v>
      </c>
      <c r="H83" s="209"/>
      <c r="I83" s="194"/>
    </row>
    <row r="84" spans="2:9" s="192" customFormat="1" ht="16.5">
      <c r="B84" s="197">
        <v>82</v>
      </c>
      <c r="H84" s="209"/>
      <c r="I84" s="194"/>
    </row>
    <row r="85" spans="2:9" s="192" customFormat="1" ht="16.5">
      <c r="B85" s="177">
        <v>83</v>
      </c>
      <c r="H85" s="209"/>
      <c r="I85" s="194"/>
    </row>
    <row r="86" spans="2:9" s="192" customFormat="1" ht="16.5">
      <c r="B86" s="177">
        <v>84</v>
      </c>
      <c r="H86" s="209"/>
      <c r="I86" s="194"/>
    </row>
    <row r="87" spans="2:9" s="192" customFormat="1" ht="16.5">
      <c r="B87" s="197">
        <v>85</v>
      </c>
      <c r="H87" s="209"/>
      <c r="I87" s="194"/>
    </row>
    <row r="88" spans="2:9" s="192" customFormat="1" ht="16.5">
      <c r="B88" s="177">
        <v>86</v>
      </c>
      <c r="H88" s="209"/>
      <c r="I88" s="194"/>
    </row>
    <row r="89" spans="2:9" s="192" customFormat="1" ht="16.5">
      <c r="B89" s="177">
        <v>87</v>
      </c>
      <c r="H89" s="209"/>
      <c r="I89" s="194"/>
    </row>
    <row r="90" spans="2:9" s="192" customFormat="1" ht="16.5">
      <c r="B90" s="197">
        <v>88</v>
      </c>
      <c r="H90" s="209"/>
      <c r="I90" s="194"/>
    </row>
    <row r="91" spans="2:9" s="192" customFormat="1" ht="16.5">
      <c r="B91" s="177">
        <v>89</v>
      </c>
      <c r="H91" s="209"/>
      <c r="I91" s="194"/>
    </row>
    <row r="92" spans="2:9" s="192" customFormat="1" ht="16.5">
      <c r="B92" s="177">
        <v>90</v>
      </c>
      <c r="H92" s="209"/>
      <c r="I92" s="194"/>
    </row>
    <row r="93" spans="2:9" s="192" customFormat="1" ht="16.5">
      <c r="B93" s="197">
        <v>91</v>
      </c>
      <c r="H93" s="209"/>
      <c r="I93" s="194"/>
    </row>
    <row r="94" spans="2:9" s="192" customFormat="1" ht="16.5">
      <c r="B94" s="177">
        <v>92</v>
      </c>
      <c r="H94" s="209"/>
      <c r="I94" s="194"/>
    </row>
    <row r="95" spans="2:9" s="192" customFormat="1" ht="16.5">
      <c r="B95" s="177">
        <v>93</v>
      </c>
      <c r="H95" s="209"/>
      <c r="I95" s="194"/>
    </row>
    <row r="96" spans="2:9" s="192" customFormat="1" ht="16.5">
      <c r="B96" s="197">
        <v>94</v>
      </c>
      <c r="H96" s="209"/>
      <c r="I96" s="194"/>
    </row>
    <row r="97" spans="2:9" s="192" customFormat="1" ht="16.5">
      <c r="B97" s="177">
        <v>95</v>
      </c>
      <c r="H97" s="209"/>
      <c r="I97" s="194"/>
    </row>
    <row r="98" spans="2:9" s="192" customFormat="1" ht="16.5">
      <c r="B98" s="177">
        <v>96</v>
      </c>
      <c r="H98" s="209"/>
      <c r="I98" s="194"/>
    </row>
    <row r="99" spans="2:9" s="192" customFormat="1" ht="16.5">
      <c r="B99" s="197">
        <v>97</v>
      </c>
      <c r="H99" s="209"/>
      <c r="I99" s="194"/>
    </row>
    <row r="100" spans="2:9" s="192" customFormat="1" ht="16.5">
      <c r="B100" s="177">
        <v>98</v>
      </c>
      <c r="H100" s="209"/>
      <c r="I100" s="194"/>
    </row>
    <row r="101" spans="2:9" s="192" customFormat="1" ht="16.5">
      <c r="B101" s="177">
        <v>99</v>
      </c>
      <c r="H101" s="209"/>
      <c r="I101" s="194"/>
    </row>
    <row r="102" spans="2:9" s="192" customFormat="1" ht="16.5">
      <c r="B102" s="197">
        <v>100</v>
      </c>
      <c r="H102" s="209"/>
      <c r="I102" s="194"/>
    </row>
    <row r="103" spans="2:9" s="192" customFormat="1" ht="16.5">
      <c r="B103" s="177">
        <v>101</v>
      </c>
      <c r="H103" s="209"/>
      <c r="I103" s="194"/>
    </row>
    <row r="104" spans="2:9" s="192" customFormat="1" ht="16.5">
      <c r="B104" s="177">
        <v>102</v>
      </c>
      <c r="H104" s="209"/>
      <c r="I104" s="194"/>
    </row>
    <row r="105" spans="2:9" s="192" customFormat="1" ht="16.5">
      <c r="B105" s="197">
        <v>103</v>
      </c>
      <c r="H105" s="209"/>
      <c r="I105" s="194"/>
    </row>
    <row r="106" spans="2:9" s="192" customFormat="1" ht="16.5">
      <c r="B106" s="177">
        <v>104</v>
      </c>
      <c r="H106" s="209"/>
      <c r="I106" s="194"/>
    </row>
    <row r="107" spans="2:9" s="192" customFormat="1" ht="16.5">
      <c r="B107" s="177">
        <v>105</v>
      </c>
      <c r="H107" s="209"/>
      <c r="I107" s="194"/>
    </row>
    <row r="108" spans="2:9" s="192" customFormat="1" ht="16.5">
      <c r="B108" s="197">
        <v>106</v>
      </c>
      <c r="H108" s="209"/>
      <c r="I108" s="194"/>
    </row>
    <row r="109" spans="2:9" s="192" customFormat="1" ht="16.5">
      <c r="B109" s="177">
        <v>107</v>
      </c>
      <c r="H109" s="209"/>
      <c r="I109" s="194"/>
    </row>
    <row r="110" spans="2:9" s="192" customFormat="1" ht="16.5">
      <c r="B110" s="177">
        <v>108</v>
      </c>
      <c r="H110" s="209"/>
      <c r="I110" s="194"/>
    </row>
    <row r="111" spans="2:9" s="192" customFormat="1" ht="16.5">
      <c r="B111" s="197">
        <v>109</v>
      </c>
      <c r="H111" s="209"/>
      <c r="I111" s="194"/>
    </row>
    <row r="112" spans="2:9" s="192" customFormat="1" ht="16.5">
      <c r="B112" s="177">
        <v>110</v>
      </c>
      <c r="H112" s="209"/>
      <c r="I112" s="194"/>
    </row>
    <row r="113" spans="2:9" s="192" customFormat="1" ht="16.5">
      <c r="B113" s="177">
        <v>111</v>
      </c>
      <c r="H113" s="209"/>
      <c r="I113" s="194"/>
    </row>
    <row r="114" spans="2:9" s="192" customFormat="1" ht="16.5">
      <c r="B114" s="197">
        <v>112</v>
      </c>
      <c r="H114" s="209"/>
      <c r="I114" s="194"/>
    </row>
    <row r="115" spans="2:9" s="192" customFormat="1" ht="16.5">
      <c r="B115" s="177">
        <v>113</v>
      </c>
      <c r="H115" s="209"/>
      <c r="I115" s="194"/>
    </row>
    <row r="116" spans="2:9" s="192" customFormat="1" ht="16.5">
      <c r="B116" s="177">
        <v>114</v>
      </c>
      <c r="H116" s="209"/>
      <c r="I116" s="194"/>
    </row>
    <row r="117" spans="2:9" s="192" customFormat="1" ht="16.5">
      <c r="B117" s="197">
        <v>115</v>
      </c>
      <c r="H117" s="209"/>
      <c r="I117" s="194"/>
    </row>
    <row r="118" spans="2:9" s="192" customFormat="1" ht="16.5">
      <c r="B118" s="177">
        <v>116</v>
      </c>
      <c r="H118" s="209"/>
      <c r="I118" s="194"/>
    </row>
    <row r="119" spans="2:9" s="192" customFormat="1" ht="16.5">
      <c r="B119" s="177">
        <v>117</v>
      </c>
      <c r="H119" s="209"/>
      <c r="I119" s="194"/>
    </row>
    <row r="120" spans="2:9" s="192" customFormat="1" ht="16.5">
      <c r="B120" s="197">
        <v>118</v>
      </c>
      <c r="H120" s="209"/>
      <c r="I120" s="194"/>
    </row>
    <row r="121" spans="2:9" s="192" customFormat="1" ht="16.5">
      <c r="B121" s="177">
        <v>119</v>
      </c>
      <c r="H121" s="209"/>
      <c r="I121" s="194"/>
    </row>
    <row r="122" spans="2:9" s="192" customFormat="1" ht="16.5">
      <c r="B122" s="177">
        <v>120</v>
      </c>
      <c r="H122" s="209"/>
      <c r="I122" s="194"/>
    </row>
    <row r="123" spans="2:9" s="192" customFormat="1" ht="16.5">
      <c r="B123" s="197">
        <v>121</v>
      </c>
      <c r="H123" s="209"/>
      <c r="I123" s="194"/>
    </row>
    <row r="124" spans="2:9" s="192" customFormat="1" ht="16.5">
      <c r="B124" s="177">
        <v>122</v>
      </c>
      <c r="H124" s="209"/>
      <c r="I124" s="194"/>
    </row>
    <row r="125" spans="2:9" s="192" customFormat="1" ht="16.5">
      <c r="B125" s="177">
        <v>123</v>
      </c>
      <c r="H125" s="209"/>
      <c r="I125" s="194"/>
    </row>
    <row r="126" spans="2:9" s="192" customFormat="1" ht="16.5">
      <c r="B126" s="197">
        <v>124</v>
      </c>
      <c r="H126" s="209"/>
      <c r="I126" s="194"/>
    </row>
    <row r="127" spans="2:9" s="192" customFormat="1" ht="16.5">
      <c r="B127" s="177">
        <v>125</v>
      </c>
      <c r="H127" s="209"/>
      <c r="I127" s="194"/>
    </row>
    <row r="128" spans="2:9" s="192" customFormat="1" ht="16.5">
      <c r="B128" s="177">
        <v>126</v>
      </c>
      <c r="H128" s="209"/>
      <c r="I128" s="194"/>
    </row>
    <row r="129" spans="2:9" s="192" customFormat="1" ht="16.5">
      <c r="B129" s="197">
        <v>127</v>
      </c>
      <c r="H129" s="209"/>
      <c r="I129" s="194"/>
    </row>
    <row r="130" spans="2:9" s="192" customFormat="1" ht="16.5">
      <c r="B130" s="177">
        <v>128</v>
      </c>
      <c r="H130" s="209"/>
      <c r="I130" s="194"/>
    </row>
    <row r="131" spans="2:9" s="192" customFormat="1" ht="16.5">
      <c r="B131" s="177">
        <v>129</v>
      </c>
      <c r="H131" s="209"/>
      <c r="I131" s="194"/>
    </row>
    <row r="132" spans="2:9" s="192" customFormat="1" ht="16.5">
      <c r="B132" s="197">
        <v>130</v>
      </c>
      <c r="H132" s="209"/>
      <c r="I132" s="194"/>
    </row>
    <row r="133" spans="2:9" s="192" customFormat="1" ht="16.5">
      <c r="B133" s="177">
        <v>131</v>
      </c>
      <c r="H133" s="209"/>
      <c r="I133" s="194"/>
    </row>
    <row r="134" spans="2:9" s="192" customFormat="1" ht="16.5">
      <c r="B134" s="177">
        <v>132</v>
      </c>
      <c r="H134" s="209"/>
      <c r="I134" s="194"/>
    </row>
    <row r="135" spans="2:9" s="192" customFormat="1" ht="16.5">
      <c r="B135" s="197">
        <v>133</v>
      </c>
      <c r="H135" s="209"/>
      <c r="I135" s="194"/>
    </row>
    <row r="136" spans="2:9" s="192" customFormat="1" ht="16.5">
      <c r="B136" s="177">
        <v>134</v>
      </c>
      <c r="H136" s="209"/>
      <c r="I136" s="194"/>
    </row>
    <row r="137" spans="2:9" s="192" customFormat="1" ht="16.5">
      <c r="B137" s="177">
        <v>135</v>
      </c>
      <c r="H137" s="209"/>
      <c r="I137" s="194"/>
    </row>
    <row r="138" spans="2:9" s="192" customFormat="1" ht="16.5">
      <c r="B138" s="197">
        <v>136</v>
      </c>
      <c r="H138" s="209"/>
      <c r="I138" s="194"/>
    </row>
    <row r="139" spans="2:9" s="192" customFormat="1" ht="16.5">
      <c r="B139" s="177">
        <v>137</v>
      </c>
      <c r="H139" s="209"/>
      <c r="I139" s="194"/>
    </row>
    <row r="140" spans="2:9" s="192" customFormat="1" ht="16.5">
      <c r="B140" s="177">
        <v>138</v>
      </c>
      <c r="H140" s="209"/>
      <c r="I140" s="194"/>
    </row>
    <row r="141" spans="2:9" s="192" customFormat="1" ht="16.5">
      <c r="B141" s="197">
        <v>139</v>
      </c>
      <c r="H141" s="209"/>
      <c r="I141" s="194"/>
    </row>
    <row r="142" spans="2:9" s="192" customFormat="1" ht="16.5">
      <c r="B142" s="177">
        <v>140</v>
      </c>
      <c r="H142" s="209"/>
      <c r="I142" s="194"/>
    </row>
    <row r="143" spans="2:9" s="192" customFormat="1" ht="16.5">
      <c r="B143" s="177">
        <v>141</v>
      </c>
      <c r="H143" s="209"/>
      <c r="I143" s="194"/>
    </row>
    <row r="144" spans="2:9" s="192" customFormat="1" ht="16.5">
      <c r="B144" s="197">
        <v>142</v>
      </c>
      <c r="H144" s="209"/>
      <c r="I144" s="194"/>
    </row>
    <row r="145" spans="2:9" s="192" customFormat="1" ht="16.5">
      <c r="B145" s="177">
        <v>143</v>
      </c>
      <c r="H145" s="209"/>
      <c r="I145" s="194"/>
    </row>
    <row r="146" spans="2:9" s="192" customFormat="1" ht="16.5">
      <c r="B146" s="177">
        <v>144</v>
      </c>
      <c r="H146" s="209"/>
      <c r="I146" s="194"/>
    </row>
    <row r="147" spans="2:9" s="192" customFormat="1" ht="16.5">
      <c r="B147" s="197">
        <v>145</v>
      </c>
      <c r="H147" s="209"/>
      <c r="I147" s="194"/>
    </row>
    <row r="148" spans="2:9" s="192" customFormat="1" ht="16.5">
      <c r="B148" s="177">
        <v>146</v>
      </c>
      <c r="H148" s="209"/>
      <c r="I148" s="194"/>
    </row>
    <row r="149" spans="2:9" s="192" customFormat="1" ht="16.5">
      <c r="B149" s="177">
        <v>147</v>
      </c>
      <c r="H149" s="209"/>
      <c r="I149" s="194"/>
    </row>
    <row r="150" spans="2:9" s="192" customFormat="1" ht="16.5">
      <c r="B150" s="197">
        <v>148</v>
      </c>
      <c r="H150" s="209"/>
      <c r="I150" s="194"/>
    </row>
    <row r="151" spans="2:9" s="192" customFormat="1" ht="16.5">
      <c r="B151" s="177">
        <v>149</v>
      </c>
      <c r="H151" s="209"/>
      <c r="I151" s="194"/>
    </row>
    <row r="152" spans="2:9" s="192" customFormat="1" ht="16.5">
      <c r="B152" s="177">
        <v>150</v>
      </c>
      <c r="H152" s="209"/>
      <c r="I152" s="194"/>
    </row>
    <row r="153" spans="2:9" s="192" customFormat="1" ht="16.5">
      <c r="B153" s="197">
        <v>151</v>
      </c>
      <c r="H153" s="209"/>
      <c r="I153" s="194"/>
    </row>
    <row r="154" spans="2:9" s="192" customFormat="1" ht="16.5">
      <c r="B154" s="177">
        <v>152</v>
      </c>
      <c r="H154" s="209"/>
      <c r="I154" s="194"/>
    </row>
    <row r="155" spans="2:9" s="192" customFormat="1" ht="16.5">
      <c r="B155" s="191">
        <v>154</v>
      </c>
      <c r="H155" s="209"/>
      <c r="I155" s="194"/>
    </row>
    <row r="156" spans="2:9" s="192" customFormat="1" ht="16.5">
      <c r="B156" s="191">
        <v>155</v>
      </c>
      <c r="H156" s="209"/>
      <c r="I156" s="194"/>
    </row>
    <row r="157" spans="2:9" s="192" customFormat="1" ht="16.5">
      <c r="B157" s="191">
        <v>156</v>
      </c>
      <c r="H157" s="209"/>
      <c r="I157" s="194"/>
    </row>
    <row r="158" spans="2:9" s="78" customFormat="1" ht="16.5">
      <c r="B158" s="188">
        <v>157</v>
      </c>
      <c r="C158" s="189"/>
      <c r="D158" s="189"/>
      <c r="E158" s="189"/>
      <c r="F158" s="189"/>
      <c r="G158" s="189"/>
      <c r="H158" s="210"/>
      <c r="I158" s="190"/>
    </row>
    <row r="159" spans="2:9" s="78" customFormat="1" ht="16.5">
      <c r="B159" s="177">
        <v>158</v>
      </c>
      <c r="C159" s="178"/>
      <c r="D159" s="178"/>
      <c r="E159" s="178"/>
      <c r="F159" s="178"/>
      <c r="G159" s="178"/>
      <c r="H159" s="211"/>
      <c r="I159" s="187"/>
    </row>
    <row r="160" spans="2:9" s="78" customFormat="1" ht="16.5">
      <c r="B160" s="177">
        <v>159</v>
      </c>
      <c r="C160" s="178"/>
      <c r="D160" s="178"/>
      <c r="E160" s="178"/>
      <c r="F160" s="178"/>
      <c r="G160" s="178"/>
      <c r="H160" s="211"/>
      <c r="I160" s="187"/>
    </row>
    <row r="161" spans="2:9" s="78" customFormat="1" ht="16.5">
      <c r="B161" s="177">
        <v>160</v>
      </c>
      <c r="C161" s="178"/>
      <c r="D161" s="178"/>
      <c r="E161" s="178"/>
      <c r="F161" s="178"/>
      <c r="G161" s="178"/>
      <c r="H161" s="211"/>
      <c r="I161" s="187"/>
    </row>
    <row r="162" spans="2:9" s="78" customFormat="1" ht="16.5">
      <c r="B162" s="177">
        <v>161</v>
      </c>
      <c r="C162" s="178"/>
      <c r="D162" s="178"/>
      <c r="E162" s="178"/>
      <c r="F162" s="178"/>
      <c r="G162" s="178"/>
      <c r="H162" s="211"/>
      <c r="I162" s="187"/>
    </row>
    <row r="163" spans="2:9" s="78" customFormat="1" ht="16.5">
      <c r="B163" s="177">
        <v>162</v>
      </c>
      <c r="C163" s="178"/>
      <c r="D163" s="178"/>
      <c r="E163" s="178"/>
      <c r="F163" s="178"/>
      <c r="G163" s="178"/>
      <c r="H163" s="211"/>
      <c r="I163" s="187"/>
    </row>
    <row r="164" spans="2:9" s="78" customFormat="1" ht="16.5">
      <c r="B164" s="177">
        <v>163</v>
      </c>
      <c r="C164" s="178"/>
      <c r="D164" s="178"/>
      <c r="E164" s="178"/>
      <c r="F164" s="178"/>
      <c r="G164" s="178"/>
      <c r="H164" s="211"/>
      <c r="I164" s="187"/>
    </row>
    <row r="165" spans="2:9" s="78" customFormat="1" ht="16.5">
      <c r="B165" s="177">
        <v>164</v>
      </c>
      <c r="C165" s="178"/>
      <c r="D165" s="178"/>
      <c r="E165" s="178"/>
      <c r="F165" s="178"/>
      <c r="G165" s="178"/>
      <c r="H165" s="211"/>
      <c r="I165" s="187"/>
    </row>
  </sheetData>
  <sheetProtection/>
  <mergeCells count="1">
    <mergeCell ref="C1:I1"/>
  </mergeCells>
  <printOptions/>
  <pageMargins left="0.7" right="0.7" top="0.75" bottom="0.75" header="0.3" footer="0.3"/>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Djtellez</dc:creator>
  <cp:keywords/>
  <dc:description/>
  <cp:lastModifiedBy>Diana Julieth Tellez Bareño</cp:lastModifiedBy>
  <cp:lastPrinted>2020-03-14T00:26:13Z</cp:lastPrinted>
  <dcterms:created xsi:type="dcterms:W3CDTF">2017-01-30T19:47:44Z</dcterms:created>
  <dcterms:modified xsi:type="dcterms:W3CDTF">2020-07-04T21:26:15Z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